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conta\Desktop\"/>
    </mc:Choice>
  </mc:AlternateContent>
  <xr:revisionPtr revIDLastSave="0" documentId="13_ncr:1_{5AA48D72-116F-4DB1-85AA-B73BEB266D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VOLADLY" sheetId="1" r:id="rId1"/>
  </sheets>
  <definedNames>
    <definedName name="_xlnm.Print_Area" localSheetId="0">EVOLADLY!$A$2:$H$55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15" i="1" l="1"/>
  <c r="AU15" i="1" s="1"/>
  <c r="AP15" i="1"/>
  <c r="AO15" i="1"/>
  <c r="AU14" i="1"/>
  <c r="AT14" i="1"/>
  <c r="AS14" i="1"/>
  <c r="AR14" i="1"/>
  <c r="AU13" i="1"/>
  <c r="AT13" i="1"/>
  <c r="AS13" i="1"/>
  <c r="AR13" i="1"/>
  <c r="AU12" i="1"/>
  <c r="AT12" i="1"/>
  <c r="AS12" i="1"/>
  <c r="AR12" i="1"/>
  <c r="AU11" i="1"/>
  <c r="AT11" i="1"/>
  <c r="AS11" i="1"/>
  <c r="AR11" i="1"/>
  <c r="AU10" i="1"/>
  <c r="AT10" i="1"/>
  <c r="AS10" i="1"/>
  <c r="AR10" i="1"/>
  <c r="AU9" i="1"/>
  <c r="AT9" i="1"/>
  <c r="AS9" i="1"/>
  <c r="AR9" i="1"/>
  <c r="AU8" i="1"/>
  <c r="AT8" i="1"/>
  <c r="AS8" i="1"/>
  <c r="AR8" i="1"/>
  <c r="AU7" i="1"/>
  <c r="AT7" i="1"/>
  <c r="AS7" i="1"/>
  <c r="AR7" i="1"/>
  <c r="AU6" i="1"/>
  <c r="AT6" i="1"/>
  <c r="AS6" i="1"/>
  <c r="AR6" i="1"/>
  <c r="AU5" i="1"/>
  <c r="AT5" i="1"/>
  <c r="AS5" i="1"/>
  <c r="AR5" i="1"/>
  <c r="AF15" i="1"/>
  <c r="AG15" i="1"/>
  <c r="AE15" i="1"/>
  <c r="AK14" i="1"/>
  <c r="AK13" i="1"/>
  <c r="AK12" i="1"/>
  <c r="AJ12" i="1"/>
  <c r="AI12" i="1"/>
  <c r="AH12" i="1"/>
  <c r="AK11" i="1"/>
  <c r="AK10" i="1"/>
  <c r="AJ10" i="1"/>
  <c r="AK9" i="1"/>
  <c r="AJ8" i="1"/>
  <c r="AK7" i="1"/>
  <c r="AJ7" i="1"/>
  <c r="AI7" i="1"/>
  <c r="AH7" i="1"/>
  <c r="AK6" i="1"/>
  <c r="AK5" i="1"/>
  <c r="AJ5" i="1"/>
  <c r="AI5" i="1"/>
  <c r="G9" i="1"/>
  <c r="H46" i="1"/>
  <c r="G46" i="1"/>
  <c r="F46" i="1"/>
  <c r="E46" i="1"/>
  <c r="H45" i="1"/>
  <c r="G45" i="1"/>
  <c r="F45" i="1"/>
  <c r="E45" i="1"/>
  <c r="R45" i="1"/>
  <c r="Q45" i="1"/>
  <c r="N47" i="1"/>
  <c r="R10" i="1"/>
  <c r="Q10" i="1"/>
  <c r="M47" i="1"/>
  <c r="L47" i="1"/>
  <c r="F14" i="1"/>
  <c r="F13" i="1"/>
  <c r="E14" i="1"/>
  <c r="E13" i="1"/>
  <c r="W7" i="1"/>
  <c r="W8" i="1"/>
  <c r="W9" i="1"/>
  <c r="W10" i="1"/>
  <c r="W11" i="1"/>
  <c r="W12" i="1"/>
  <c r="W13" i="1"/>
  <c r="W14" i="1"/>
  <c r="W6" i="1"/>
  <c r="W5" i="1"/>
  <c r="V7" i="1"/>
  <c r="V8" i="1"/>
  <c r="V9" i="1"/>
  <c r="V10" i="1"/>
  <c r="V11" i="1"/>
  <c r="V12" i="1"/>
  <c r="V13" i="1"/>
  <c r="V14" i="1"/>
  <c r="V5" i="1"/>
  <c r="V6" i="1"/>
  <c r="C15" i="1"/>
  <c r="U7" i="1"/>
  <c r="U8" i="1"/>
  <c r="U9" i="1"/>
  <c r="U10" i="1"/>
  <c r="U11" i="1"/>
  <c r="U12" i="1"/>
  <c r="U13" i="1"/>
  <c r="U14" i="1"/>
  <c r="U6" i="1"/>
  <c r="U5" i="1"/>
  <c r="N15" i="1"/>
  <c r="M15" i="1"/>
  <c r="L15" i="1"/>
  <c r="R14" i="1"/>
  <c r="Q14" i="1"/>
  <c r="P14" i="1"/>
  <c r="O14" i="1"/>
  <c r="R13" i="1"/>
  <c r="Q13" i="1"/>
  <c r="P13" i="1"/>
  <c r="O13" i="1"/>
  <c r="R12" i="1"/>
  <c r="Q12" i="1"/>
  <c r="P12" i="1"/>
  <c r="O12" i="1"/>
  <c r="R11" i="1"/>
  <c r="Q11" i="1"/>
  <c r="P11" i="1"/>
  <c r="O11" i="1"/>
  <c r="P10" i="1"/>
  <c r="O10" i="1"/>
  <c r="R9" i="1"/>
  <c r="Q9" i="1"/>
  <c r="P9" i="1"/>
  <c r="O9" i="1"/>
  <c r="R8" i="1"/>
  <c r="Q8" i="1"/>
  <c r="P8" i="1"/>
  <c r="O8" i="1"/>
  <c r="R7" i="1"/>
  <c r="Q7" i="1"/>
  <c r="P7" i="1"/>
  <c r="O7" i="1"/>
  <c r="R6" i="1"/>
  <c r="Q6" i="1"/>
  <c r="P6" i="1"/>
  <c r="O6" i="1"/>
  <c r="R5" i="1"/>
  <c r="Q5" i="1"/>
  <c r="P5" i="1"/>
  <c r="O5" i="1"/>
  <c r="R46" i="1"/>
  <c r="Q46" i="1"/>
  <c r="P46" i="1"/>
  <c r="O46" i="1"/>
  <c r="P45" i="1"/>
  <c r="O45" i="1"/>
  <c r="D36" i="1"/>
  <c r="D15" i="1"/>
  <c r="C36" i="1"/>
  <c r="B36" i="1"/>
  <c r="B15" i="1"/>
  <c r="H27" i="1"/>
  <c r="H28" i="1"/>
  <c r="H29" i="1"/>
  <c r="H30" i="1"/>
  <c r="H31" i="1"/>
  <c r="H32" i="1"/>
  <c r="H33" i="1"/>
  <c r="H34" i="1"/>
  <c r="H35" i="1"/>
  <c r="H26" i="1"/>
  <c r="G27" i="1"/>
  <c r="G28" i="1"/>
  <c r="G29" i="1"/>
  <c r="G30" i="1"/>
  <c r="G31" i="1"/>
  <c r="G32" i="1"/>
  <c r="G33" i="1"/>
  <c r="G34" i="1"/>
  <c r="G35" i="1"/>
  <c r="G26" i="1"/>
  <c r="H6" i="1"/>
  <c r="H7" i="1"/>
  <c r="H8" i="1"/>
  <c r="H9" i="1"/>
  <c r="H10" i="1"/>
  <c r="H11" i="1"/>
  <c r="H12" i="1"/>
  <c r="H13" i="1"/>
  <c r="H14" i="1"/>
  <c r="H5" i="1"/>
  <c r="G6" i="1"/>
  <c r="G7" i="1"/>
  <c r="G8" i="1"/>
  <c r="G10" i="1"/>
  <c r="G11" i="1"/>
  <c r="G12" i="1"/>
  <c r="G13" i="1"/>
  <c r="G14" i="1"/>
  <c r="G5" i="1"/>
  <c r="F27" i="1"/>
  <c r="F28" i="1"/>
  <c r="F29" i="1"/>
  <c r="F30" i="1"/>
  <c r="F31" i="1"/>
  <c r="F32" i="1"/>
  <c r="F33" i="1"/>
  <c r="F34" i="1"/>
  <c r="F35" i="1"/>
  <c r="F26" i="1"/>
  <c r="F6" i="1"/>
  <c r="F7" i="1"/>
  <c r="F8" i="1"/>
  <c r="F9" i="1"/>
  <c r="F10" i="1"/>
  <c r="F11" i="1"/>
  <c r="F12" i="1"/>
  <c r="F5" i="1"/>
  <c r="E27" i="1"/>
  <c r="E28" i="1"/>
  <c r="E29" i="1"/>
  <c r="E30" i="1"/>
  <c r="E31" i="1"/>
  <c r="E32" i="1"/>
  <c r="E33" i="1"/>
  <c r="E34" i="1"/>
  <c r="E35" i="1"/>
  <c r="E26" i="1"/>
  <c r="E6" i="1"/>
  <c r="E7" i="1"/>
  <c r="E8" i="1"/>
  <c r="E9" i="1"/>
  <c r="E10" i="1"/>
  <c r="E11" i="1"/>
  <c r="E12" i="1"/>
  <c r="E5" i="1"/>
  <c r="AT15" i="1" l="1"/>
  <c r="AR15" i="1"/>
  <c r="AS15" i="1"/>
  <c r="AK15" i="1"/>
  <c r="AH14" i="1"/>
  <c r="AH9" i="1"/>
  <c r="AI14" i="1"/>
  <c r="AI9" i="1"/>
  <c r="AH6" i="1"/>
  <c r="AI6" i="1"/>
  <c r="AK8" i="1"/>
  <c r="AI10" i="1"/>
  <c r="AJ15" i="1"/>
  <c r="AJ14" i="1"/>
  <c r="AJ9" i="1"/>
  <c r="AH11" i="1"/>
  <c r="AI11" i="1"/>
  <c r="AJ11" i="1"/>
  <c r="AH13" i="1"/>
  <c r="AJ6" i="1"/>
  <c r="AH8" i="1"/>
  <c r="AI13" i="1"/>
  <c r="AI8" i="1"/>
  <c r="AJ13" i="1"/>
  <c r="AH15" i="1"/>
  <c r="AH10" i="1"/>
  <c r="AI15" i="1"/>
  <c r="AH5" i="1"/>
  <c r="W15" i="1"/>
  <c r="U15" i="1"/>
  <c r="R47" i="1"/>
  <c r="P47" i="1"/>
  <c r="O47" i="1"/>
  <c r="Q47" i="1"/>
  <c r="R15" i="1"/>
  <c r="Z9" i="1"/>
  <c r="Z7" i="1"/>
  <c r="AA14" i="1"/>
  <c r="AA7" i="1"/>
  <c r="AA9" i="1"/>
  <c r="Z14" i="1"/>
  <c r="P15" i="1"/>
  <c r="V15" i="1"/>
  <c r="O15" i="1"/>
  <c r="Q15" i="1"/>
  <c r="Z8" i="1"/>
  <c r="Z6" i="1"/>
  <c r="Z13" i="1"/>
  <c r="Z12" i="1"/>
  <c r="X14" i="1"/>
  <c r="AA12" i="1"/>
  <c r="AA10" i="1"/>
  <c r="AA5" i="1"/>
  <c r="H15" i="1"/>
  <c r="H36" i="1"/>
  <c r="X11" i="1"/>
  <c r="Y12" i="1"/>
  <c r="Y9" i="1"/>
  <c r="Y8" i="1"/>
  <c r="AA11" i="1"/>
  <c r="Y14" i="1"/>
  <c r="Z11" i="1"/>
  <c r="AA8" i="1"/>
  <c r="G36" i="1"/>
  <c r="F36" i="1"/>
  <c r="Y7" i="1"/>
  <c r="E36" i="1"/>
  <c r="AA13" i="1"/>
  <c r="Y13" i="1"/>
  <c r="Y10" i="1"/>
  <c r="X10" i="1"/>
  <c r="Z10" i="1"/>
  <c r="Y6" i="1"/>
  <c r="X6" i="1"/>
  <c r="AA6" i="1"/>
  <c r="Z5" i="1"/>
  <c r="E15" i="1"/>
  <c r="G15" i="1"/>
  <c r="X13" i="1"/>
  <c r="X12" i="1"/>
  <c r="Y5" i="1"/>
  <c r="X5" i="1"/>
  <c r="X8" i="1"/>
  <c r="Y11" i="1"/>
  <c r="F15" i="1"/>
  <c r="X9" i="1"/>
  <c r="X7" i="1"/>
  <c r="Z15" i="1" l="1"/>
  <c r="AA15" i="1"/>
  <c r="Y15" i="1"/>
  <c r="X15" i="1"/>
</calcChain>
</file>

<file path=xl/sharedStrings.xml><?xml version="1.0" encoding="utf-8"?>
<sst xmlns="http://schemas.openxmlformats.org/spreadsheetml/2006/main" count="135" uniqueCount="37">
  <si>
    <t>Ain</t>
  </si>
  <si>
    <t>Drôme-Ardèche</t>
  </si>
  <si>
    <t>Isère</t>
  </si>
  <si>
    <t>Rhône</t>
  </si>
  <si>
    <t>Savoie</t>
  </si>
  <si>
    <t>Haute-Savoie</t>
  </si>
  <si>
    <t>Allier</t>
  </si>
  <si>
    <t>Cantal</t>
  </si>
  <si>
    <t>Puy-de-Dôme</t>
  </si>
  <si>
    <t>Loire-Haute-Loire</t>
  </si>
  <si>
    <t>%</t>
  </si>
  <si>
    <t>Diff. 19-22</t>
  </si>
  <si>
    <t>Diff. 21-22</t>
  </si>
  <si>
    <t>AURA TOTAL</t>
  </si>
  <si>
    <t>AURA TRADS</t>
  </si>
  <si>
    <t>AURA PROMOS</t>
  </si>
  <si>
    <t>EVOLUTION LICENCES PROMOS AU 23 MAI</t>
  </si>
  <si>
    <t>31.05.19</t>
  </si>
  <si>
    <t>28.05.21</t>
  </si>
  <si>
    <t>23.05.22</t>
  </si>
  <si>
    <t>Féminines Total</t>
  </si>
  <si>
    <t>Féminines Loisirs</t>
  </si>
  <si>
    <t>Féminines Compétitions</t>
  </si>
  <si>
    <t>Nombre de joueurs -19</t>
  </si>
  <si>
    <t>Nombre de joueurs +19</t>
  </si>
  <si>
    <t>01.10.18</t>
  </si>
  <si>
    <t>Diff. 18-22</t>
  </si>
  <si>
    <t>31.10.22</t>
  </si>
  <si>
    <t>31.10.18</t>
  </si>
  <si>
    <t>COMPARAISON EVOLUTION LICENCES AURA FEMININES AU 31 OCT</t>
  </si>
  <si>
    <t>COMPARAISON EVOLUTION LICENCES AURA JEUNES AU 31 OCT</t>
  </si>
  <si>
    <t>EVOLUTION LICENCES COMPETITIONS A FIN OCTOBRE</t>
  </si>
  <si>
    <t>EVOLUTION LICENCES LOISIRS A FIN OCTOBRE</t>
  </si>
  <si>
    <t>EVOLUTION TOTAL LICENCES A FIN OCTOBRE</t>
  </si>
  <si>
    <t>27.10.23</t>
  </si>
  <si>
    <t>EVOLUTION LICENCES DECOUVERTES A FIN OCTOBRE</t>
  </si>
  <si>
    <t>EVOLUTION LICENCES LIBERTE A FIN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</si>
</sst>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sz val="8"/>
      <name val="Geneva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7"/>
    </font>
    <font>
      <b/>
      <sz val="11"/>
      <name val="7"/>
    </font>
    <font>
      <b/>
      <sz val="11"/>
      <color rgb="FF000000"/>
      <name val="7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BF709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6" borderId="3" applyNumberFormat="0" applyAlignment="0" applyProtection="0"/>
    <xf numFmtId="0" fontId="13" fillId="0" borderId="4" applyNumberFormat="0" applyFill="0" applyAlignment="0" applyProtection="0"/>
    <xf numFmtId="0" fontId="14" fillId="27" borderId="3" applyNumberFormat="0" applyAlignment="0" applyProtection="0"/>
    <xf numFmtId="0" fontId="15" fillId="28" borderId="0" applyNumberFormat="0" applyBorder="0" applyAlignment="0" applyProtection="0"/>
    <xf numFmtId="40" fontId="4" fillId="0" borderId="0" applyFont="0" applyFill="0" applyBorder="0" applyAlignment="0" applyProtection="0"/>
    <xf numFmtId="0" fontId="16" fillId="29" borderId="0" applyNumberFormat="0" applyBorder="0" applyAlignment="0" applyProtection="0"/>
    <xf numFmtId="0" fontId="9" fillId="0" borderId="0"/>
    <xf numFmtId="0" fontId="9" fillId="30" borderId="5" applyNumberFormat="0" applyFont="0" applyAlignment="0" applyProtection="0"/>
    <xf numFmtId="9" fontId="4" fillId="0" borderId="0" applyFont="0" applyFill="0" applyBorder="0" applyAlignment="0" applyProtection="0"/>
    <xf numFmtId="0" fontId="17" fillId="31" borderId="0" applyNumberFormat="0" applyBorder="0" applyAlignment="0" applyProtection="0"/>
    <xf numFmtId="0" fontId="18" fillId="26" borderId="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32" borderId="11" applyNumberFormat="0" applyAlignment="0" applyProtection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3" fontId="7" fillId="33" borderId="1" xfId="0" applyNumberFormat="1" applyFont="1" applyFill="1" applyBorder="1" applyAlignment="1">
      <alignment horizontal="right"/>
    </xf>
    <xf numFmtId="3" fontId="8" fillId="33" borderId="1" xfId="0" applyNumberFormat="1" applyFont="1" applyFill="1" applyBorder="1" applyAlignment="1">
      <alignment horizontal="right"/>
    </xf>
    <xf numFmtId="3" fontId="8" fillId="0" borderId="2" xfId="0" applyNumberFormat="1" applyFont="1" applyBorder="1"/>
    <xf numFmtId="14" fontId="8" fillId="0" borderId="1" xfId="0" applyNumberFormat="1" applyFont="1" applyBorder="1" applyAlignment="1">
      <alignment horizontal="center"/>
    </xf>
    <xf numFmtId="3" fontId="8" fillId="34" borderId="1" xfId="0" applyNumberFormat="1" applyFont="1" applyFill="1" applyBorder="1"/>
    <xf numFmtId="164" fontId="7" fillId="33" borderId="1" xfId="34" applyNumberFormat="1" applyFont="1" applyFill="1" applyBorder="1" applyAlignment="1">
      <alignment horizontal="right"/>
    </xf>
    <xf numFmtId="164" fontId="8" fillId="33" borderId="1" xfId="34" applyNumberFormat="1" applyFont="1" applyFill="1" applyBorder="1" applyAlignment="1">
      <alignment horizontal="right"/>
    </xf>
    <xf numFmtId="3" fontId="7" fillId="34" borderId="1" xfId="0" applyNumberFormat="1" applyFont="1" applyFill="1" applyBorder="1"/>
    <xf numFmtId="164" fontId="8" fillId="35" borderId="1" xfId="34" applyNumberFormat="1" applyFont="1" applyFill="1" applyBorder="1" applyAlignment="1">
      <alignment horizontal="right"/>
    </xf>
    <xf numFmtId="3" fontId="7" fillId="35" borderId="1" xfId="0" applyNumberFormat="1" applyFont="1" applyFill="1" applyBorder="1" applyAlignment="1">
      <alignment horizontal="right"/>
    </xf>
    <xf numFmtId="164" fontId="7" fillId="35" borderId="1" xfId="34" applyNumberFormat="1" applyFont="1" applyFill="1" applyBorder="1" applyAlignment="1">
      <alignment horizontal="right"/>
    </xf>
    <xf numFmtId="3" fontId="7" fillId="0" borderId="1" xfId="0" applyNumberFormat="1" applyFont="1" applyBorder="1"/>
    <xf numFmtId="3" fontId="8" fillId="0" borderId="1" xfId="0" applyNumberFormat="1" applyFont="1" applyBorder="1"/>
    <xf numFmtId="38" fontId="26" fillId="0" borderId="1" xfId="32" applyNumberFormat="1" applyFont="1" applyBorder="1" applyAlignment="1">
      <alignment horizontal="right" wrapText="1"/>
    </xf>
    <xf numFmtId="3" fontId="8" fillId="34" borderId="12" xfId="0" applyNumberFormat="1" applyFont="1" applyFill="1" applyBorder="1"/>
    <xf numFmtId="3" fontId="8" fillId="35" borderId="12" xfId="0" applyNumberFormat="1" applyFont="1" applyFill="1" applyBorder="1" applyAlignment="1">
      <alignment horizontal="right"/>
    </xf>
    <xf numFmtId="14" fontId="8" fillId="0" borderId="1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7" fillId="0" borderId="12" xfId="32" applyFont="1" applyBorder="1" applyAlignment="1">
      <alignment horizontal="right" wrapText="1"/>
    </xf>
    <xf numFmtId="3" fontId="29" fillId="34" borderId="1" xfId="0" applyNumberFormat="1" applyFont="1" applyFill="1" applyBorder="1"/>
    <xf numFmtId="38" fontId="30" fillId="0" borderId="1" xfId="30" applyNumberFormat="1" applyFont="1" applyFill="1" applyBorder="1" applyAlignment="1" applyProtection="1">
      <alignment horizontal="right" wrapText="1"/>
    </xf>
    <xf numFmtId="0" fontId="26" fillId="0" borderId="1" xfId="0" applyFont="1" applyBorder="1" applyAlignment="1">
      <alignment horizontal="center" vertical="center" wrapText="1"/>
    </xf>
    <xf numFmtId="3" fontId="7" fillId="34" borderId="2" xfId="0" applyNumberFormat="1" applyFont="1" applyFill="1" applyBorder="1"/>
    <xf numFmtId="3" fontId="7" fillId="35" borderId="14" xfId="0" applyNumberFormat="1" applyFont="1" applyFill="1" applyBorder="1" applyAlignment="1">
      <alignment horizontal="right"/>
    </xf>
    <xf numFmtId="3" fontId="8" fillId="0" borderId="0" xfId="0" applyNumberFormat="1" applyFont="1"/>
    <xf numFmtId="3" fontId="7" fillId="34" borderId="0" xfId="0" applyNumberFormat="1" applyFont="1" applyFill="1"/>
    <xf numFmtId="3" fontId="28" fillId="34" borderId="0" xfId="0" applyNumberFormat="1" applyFont="1" applyFill="1"/>
    <xf numFmtId="3" fontId="8" fillId="34" borderId="0" xfId="0" applyNumberFormat="1" applyFont="1" applyFill="1"/>
    <xf numFmtId="3" fontId="29" fillId="34" borderId="0" xfId="0" applyNumberFormat="1" applyFont="1" applyFill="1"/>
    <xf numFmtId="38" fontId="30" fillId="0" borderId="0" xfId="30" applyNumberFormat="1" applyFont="1" applyFill="1" applyBorder="1" applyAlignment="1" applyProtection="1">
      <alignment horizontal="right" wrapText="1"/>
    </xf>
    <xf numFmtId="3" fontId="28" fillId="0" borderId="0" xfId="0" applyNumberFormat="1" applyFont="1" applyAlignment="1">
      <alignment horizontal="right"/>
    </xf>
    <xf numFmtId="164" fontId="7" fillId="0" borderId="0" xfId="34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right"/>
    </xf>
    <xf numFmtId="164" fontId="8" fillId="0" borderId="0" xfId="34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right"/>
    </xf>
    <xf numFmtId="38" fontId="27" fillId="0" borderId="1" xfId="32" applyNumberFormat="1" applyFont="1" applyBorder="1" applyAlignment="1">
      <alignment horizontal="right" wrapText="1"/>
    </xf>
    <xf numFmtId="0" fontId="8" fillId="0" borderId="15" xfId="0" applyFont="1" applyBorder="1" applyAlignment="1">
      <alignment horizontal="center"/>
    </xf>
    <xf numFmtId="0" fontId="27" fillId="0" borderId="1" xfId="32" applyFont="1" applyBorder="1" applyAlignment="1">
      <alignment horizontal="right" wrapText="1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right" vertical="center" wrapText="1"/>
    </xf>
    <xf numFmtId="14" fontId="8" fillId="0" borderId="1" xfId="0" applyNumberFormat="1" applyFont="1" applyBorder="1" applyAlignment="1">
      <alignment horizontal="right"/>
    </xf>
    <xf numFmtId="164" fontId="7" fillId="36" borderId="1" xfId="34" applyNumberFormat="1" applyFont="1" applyFill="1" applyBorder="1" applyAlignment="1">
      <alignment horizontal="right"/>
    </xf>
    <xf numFmtId="3" fontId="7" fillId="0" borderId="0" xfId="0" applyNumberFormat="1" applyFont="1"/>
    <xf numFmtId="3" fontId="28" fillId="0" borderId="0" xfId="0" applyNumberFormat="1" applyFont="1"/>
    <xf numFmtId="0" fontId="26" fillId="0" borderId="0" xfId="0" applyFont="1" applyAlignment="1">
      <alignment horizontal="right" vertical="center" wrapText="1"/>
    </xf>
    <xf numFmtId="14" fontId="8" fillId="0" borderId="13" xfId="0" applyNumberFormat="1" applyFont="1" applyBorder="1" applyAlignment="1">
      <alignment horizontal="right"/>
    </xf>
    <xf numFmtId="3" fontId="8" fillId="36" borderId="1" xfId="0" applyNumberFormat="1" applyFont="1" applyFill="1" applyBorder="1" applyAlignment="1">
      <alignment horizontal="right"/>
    </xf>
    <xf numFmtId="164" fontId="8" fillId="36" borderId="1" xfId="34" applyNumberFormat="1" applyFont="1" applyFill="1" applyBorder="1" applyAlignment="1">
      <alignment horizontal="right"/>
    </xf>
    <xf numFmtId="3" fontId="28" fillId="36" borderId="14" xfId="0" applyNumberFormat="1" applyFont="1" applyFill="1" applyBorder="1" applyAlignment="1">
      <alignment horizontal="right"/>
    </xf>
    <xf numFmtId="3" fontId="29" fillId="36" borderId="14" xfId="0" applyNumberFormat="1" applyFont="1" applyFill="1" applyBorder="1" applyAlignment="1">
      <alignment horizontal="right"/>
    </xf>
    <xf numFmtId="164" fontId="8" fillId="36" borderId="12" xfId="34" applyNumberFormat="1" applyFont="1" applyFill="1" applyBorder="1" applyAlignment="1">
      <alignment horizontal="right"/>
    </xf>
    <xf numFmtId="3" fontId="7" fillId="36" borderId="1" xfId="0" applyNumberFormat="1" applyFont="1" applyFill="1" applyBorder="1" applyAlignment="1">
      <alignment horizontal="right"/>
    </xf>
    <xf numFmtId="3" fontId="7" fillId="36" borderId="14" xfId="0" applyNumberFormat="1" applyFont="1" applyFill="1" applyBorder="1" applyAlignment="1">
      <alignment horizontal="right"/>
    </xf>
    <xf numFmtId="3" fontId="7" fillId="33" borderId="14" xfId="0" applyNumberFormat="1" applyFont="1" applyFill="1" applyBorder="1" applyAlignment="1">
      <alignment horizontal="right"/>
    </xf>
    <xf numFmtId="3" fontId="8" fillId="36" borderId="16" xfId="0" applyNumberFormat="1" applyFont="1" applyFill="1" applyBorder="1" applyAlignment="1">
      <alignment horizontal="right"/>
    </xf>
    <xf numFmtId="1" fontId="26" fillId="0" borderId="17" xfId="0" applyNumberFormat="1" applyFont="1" applyBorder="1" applyAlignment="1">
      <alignment horizontal="center" wrapText="1"/>
    </xf>
    <xf numFmtId="3" fontId="8" fillId="36" borderId="14" xfId="0" applyNumberFormat="1" applyFont="1" applyFill="1" applyBorder="1" applyAlignment="1">
      <alignment horizontal="right"/>
    </xf>
    <xf numFmtId="3" fontId="29" fillId="36" borderId="1" xfId="0" applyNumberFormat="1" applyFont="1" applyFill="1" applyBorder="1" applyAlignment="1">
      <alignment horizontal="right"/>
    </xf>
    <xf numFmtId="3" fontId="28" fillId="33" borderId="14" xfId="0" applyNumberFormat="1" applyFont="1" applyFill="1" applyBorder="1" applyAlignment="1">
      <alignment horizontal="right"/>
    </xf>
    <xf numFmtId="1" fontId="26" fillId="0" borderId="18" xfId="0" applyNumberFormat="1" applyFont="1" applyBorder="1" applyAlignment="1">
      <alignment horizontal="center" wrapText="1"/>
    </xf>
    <xf numFmtId="20" fontId="0" fillId="0" borderId="0" xfId="0" applyNumberFormat="1"/>
  </cellXfs>
  <cellStyles count="48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Milliers" xfId="30" builtinId="3"/>
    <cellStyle name="Neutre 2" xfId="31" xr:uid="{00000000-0005-0000-0000-00001E000000}"/>
    <cellStyle name="Normal" xfId="0" builtinId="0"/>
    <cellStyle name="Normal 2" xfId="32" xr:uid="{00000000-0005-0000-0000-000020000000}"/>
    <cellStyle name="Normal 3" xfId="45" xr:uid="{9FBD4165-B6BD-4F85-8270-C7F177F2B8E3}"/>
    <cellStyle name="Normal 4" xfId="46" xr:uid="{A3CCA1AD-BD31-4BD0-9B49-5DF59BE4AEB4}"/>
    <cellStyle name="Normal 5" xfId="47" xr:uid="{F114BE5D-0A6C-4732-A5A5-ED9D60C898B1}"/>
    <cellStyle name="Note 2" xfId="33" xr:uid="{00000000-0005-0000-0000-000021000000}"/>
    <cellStyle name="Pourcentage" xfId="34" builtinId="5"/>
    <cellStyle name="Satisfaisant" xfId="35" builtinId="26" customBuiltin="1"/>
    <cellStyle name="Sortie" xfId="36" builtinId="21" customBuiltin="1"/>
    <cellStyle name="Texte explicatif" xfId="37" builtinId="53" customBuiltin="1"/>
    <cellStyle name="Titre 2" xfId="38" xr:uid="{00000000-0005-0000-0000-000026000000}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Vérification" xfId="4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 des Licences Trads AURA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TRADS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9864662378596707E-2"/>
                  <c:y val="5.98970745021612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89-4EB1-9285-FF068E3E650C}"/>
                </c:ext>
              </c:extLst>
            </c:dLbl>
            <c:dLbl>
              <c:idx val="1"/>
              <c:layout>
                <c:manualLayout>
                  <c:x val="-1.8318405900969979E-2"/>
                  <c:y val="3.6603767751320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89-4EB1-9285-FF068E3E650C}"/>
                </c:ext>
              </c:extLst>
            </c:dLbl>
            <c:dLbl>
              <c:idx val="2"/>
              <c:layout>
                <c:manualLayout>
                  <c:x val="-1.5851293608638028E-2"/>
                  <c:y val="-6.6552305002401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89-4EB1-9285-FF068E3E6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EVOLADLY!$B$15:$D$15</c:f>
              <c:numCache>
                <c:formatCode>#,##0</c:formatCode>
                <c:ptCount val="3"/>
                <c:pt idx="0">
                  <c:v>8748</c:v>
                </c:pt>
                <c:pt idx="1">
                  <c:v>8226</c:v>
                </c:pt>
                <c:pt idx="2" formatCode="#,##0_);[Red]\(#,##0\)">
                  <c:v>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9-4B72-8A1F-793980A8E8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37267439"/>
        <c:axId val="1537268271"/>
      </c:lineChart>
      <c:catAx>
        <c:axId val="153726743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7268271"/>
        <c:crosses val="autoZero"/>
        <c:auto val="0"/>
        <c:lblAlgn val="ctr"/>
        <c:lblOffset val="100"/>
        <c:noMultiLvlLbl val="0"/>
      </c:catAx>
      <c:valAx>
        <c:axId val="1537268271"/>
        <c:scaling>
          <c:orientation val="minMax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7267439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EVOLADLY!$T$15</c:f>
              <c:strCache>
                <c:ptCount val="1"/>
                <c:pt idx="0">
                  <c:v>AURA TOTAL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9467972041178295E-2"/>
                  <c:y val="2.04662875658439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D8-44EC-AA68-CC4B63B849B1}"/>
                </c:ext>
              </c:extLst>
            </c:dLbl>
            <c:dLbl>
              <c:idx val="1"/>
              <c:layout>
                <c:manualLayout>
                  <c:x val="2.9408136300389423E-2"/>
                  <c:y val="-2.38773354934846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D8-44EC-AA68-CC4B63B849B1}"/>
                </c:ext>
              </c:extLst>
            </c:dLbl>
            <c:dLbl>
              <c:idx val="2"/>
              <c:layout>
                <c:manualLayout>
                  <c:x val="2.2158762565138802E-2"/>
                  <c:y val="3.0699431348765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D8-44EC-AA68-CC4B63B849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EVOLADLY!$U$15:$W$15</c:f>
              <c:numCache>
                <c:formatCode>#,##0</c:formatCode>
                <c:ptCount val="3"/>
                <c:pt idx="0">
                  <c:v>13488</c:v>
                </c:pt>
                <c:pt idx="1">
                  <c:v>14576</c:v>
                </c:pt>
                <c:pt idx="2" formatCode="#,##0_);[Red]\(#,##0\)">
                  <c:v>15437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46-49EB-B9E3-E4A0CE897F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8462431"/>
        <c:axId val="1568461183"/>
      </c:lineChart>
      <c:catAx>
        <c:axId val="156846243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461183"/>
        <c:crosses val="autoZero"/>
        <c:auto val="1"/>
        <c:lblAlgn val="ctr"/>
        <c:lblOffset val="100"/>
        <c:noMultiLvlLbl val="0"/>
      </c:catAx>
      <c:valAx>
        <c:axId val="1568461183"/>
        <c:scaling>
          <c:orientation val="minMax"/>
          <c:min val="13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46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Comparaison des Licences Loisirs et Compétitions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EVOLADLY!$A$15</c:f>
              <c:strCache>
                <c:ptCount val="1"/>
                <c:pt idx="0">
                  <c:v>AURA TRADS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2.252637310453803E-2"/>
                  <c:y val="-4.029529226311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E3-43A2-9BE2-46DE80035352}"/>
                </c:ext>
              </c:extLst>
            </c:dLbl>
            <c:dLbl>
              <c:idx val="1"/>
              <c:layout>
                <c:manualLayout>
                  <c:x val="-3.4966979177821648E-2"/>
                  <c:y val="-5.92577827398783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E3-43A2-9BE2-46DE80035352}"/>
                </c:ext>
              </c:extLst>
            </c:dLbl>
            <c:dLbl>
              <c:idx val="2"/>
              <c:layout>
                <c:manualLayout>
                  <c:x val="3.0456490660725529E-2"/>
                  <c:y val="3.3184358334331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EVOLADLY!$B$15:$D$15</c:f>
              <c:numCache>
                <c:formatCode>#,##0</c:formatCode>
                <c:ptCount val="3"/>
                <c:pt idx="0">
                  <c:v>8748</c:v>
                </c:pt>
                <c:pt idx="1">
                  <c:v>8226</c:v>
                </c:pt>
                <c:pt idx="2" formatCode="#,##0_);[Red]\(#,##0\)">
                  <c:v>8692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FF-43CF-98AB-DD236968B84F}"/>
            </c:ext>
          </c:extLst>
        </c:ser>
        <c:ser>
          <c:idx val="1"/>
          <c:order val="1"/>
          <c:tx>
            <c:strRef>
              <c:f>EVOLADLY!$A$36</c:f>
              <c:strCache>
                <c:ptCount val="1"/>
                <c:pt idx="0">
                  <c:v>AURA PROMOS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4530213903993776E-2"/>
                  <c:y val="2.84437357151415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E3-43A2-9BE2-46DE80035352}"/>
                </c:ext>
              </c:extLst>
            </c:dLbl>
            <c:dLbl>
              <c:idx val="1"/>
              <c:layout>
                <c:manualLayout>
                  <c:x val="-2.5054332232587226E-2"/>
                  <c:y val="3.79249809535221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E3-43A2-9BE2-46DE80035352}"/>
                </c:ext>
              </c:extLst>
            </c:dLbl>
            <c:dLbl>
              <c:idx val="2"/>
              <c:layout>
                <c:manualLayout>
                  <c:x val="5.031659589400992E-2"/>
                  <c:y val="-9.481245238380528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E3-43A2-9BE2-46DE800353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EVOLADLY!$B$36:$D$36</c:f>
              <c:numCache>
                <c:formatCode>#,##0</c:formatCode>
                <c:ptCount val="3"/>
                <c:pt idx="0">
                  <c:v>7786</c:v>
                </c:pt>
                <c:pt idx="1">
                  <c:v>4767</c:v>
                </c:pt>
                <c:pt idx="2" formatCode="General">
                  <c:v>7729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FF-43CF-98AB-DD236968B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2473951"/>
        <c:axId val="1432472287"/>
      </c:lineChart>
      <c:catAx>
        <c:axId val="143247395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2287"/>
        <c:crosses val="autoZero"/>
        <c:auto val="1"/>
        <c:lblAlgn val="ctr"/>
        <c:lblOffset val="100"/>
        <c:noMultiLvlLbl val="0"/>
      </c:catAx>
      <c:valAx>
        <c:axId val="1432472287"/>
        <c:scaling>
          <c:orientation val="minMax"/>
          <c:min val="4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32473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Evolution licences Féminines 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EVOLADLY!$K$44</c:f>
              <c:strCache>
                <c:ptCount val="1"/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3456600806109263E-2"/>
                  <c:y val="-4.00088789118263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45-4F97-8581-8F60D6CBE9A5}"/>
                </c:ext>
              </c:extLst>
            </c:dLbl>
            <c:dLbl>
              <c:idx val="1"/>
              <c:layout>
                <c:manualLayout>
                  <c:x val="-3.8761276750899992E-2"/>
                  <c:y val="-4.0864315160623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45-4F97-8581-8F60D6CBE9A5}"/>
                </c:ext>
              </c:extLst>
            </c:dLbl>
            <c:dLbl>
              <c:idx val="2"/>
              <c:layout>
                <c:manualLayout>
                  <c:x val="-4.8641596809633966E-2"/>
                  <c:y val="-4.38454311270770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45-4F97-8581-8F60D6CBE9A5}"/>
                </c:ext>
              </c:extLst>
            </c:dLbl>
            <c:dLbl>
              <c:idx val="3"/>
              <c:layout>
                <c:manualLayout>
                  <c:x val="-4.6399053333253384E-3"/>
                  <c:y val="4.31211568693360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245-4F97-8581-8F60D6CBE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EVOLADLY!$L$44:$N$44</c:f>
              <c:numCache>
                <c:formatCode>m/d/yyyy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5-4F97-8581-8F60D6CBE9A5}"/>
            </c:ext>
          </c:extLst>
        </c:ser>
        <c:ser>
          <c:idx val="1"/>
          <c:order val="1"/>
          <c:tx>
            <c:strRef>
              <c:f>EVOLADLY!$K$45</c:f>
              <c:strCache>
                <c:ptCount val="1"/>
                <c:pt idx="0">
                  <c:v>Féminines Loisirs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2.4950150530697233E-2"/>
                  <c:y val="-5.76326186772695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45-4F97-8581-8F60D6CBE9A5}"/>
                </c:ext>
              </c:extLst>
            </c:dLbl>
            <c:dLbl>
              <c:idx val="1"/>
              <c:layout>
                <c:manualLayout>
                  <c:x val="-9.5357142857142863E-3"/>
                  <c:y val="8.247422680412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45-4F97-8581-8F60D6CBE9A5}"/>
                </c:ext>
              </c:extLst>
            </c:dLbl>
            <c:dLbl>
              <c:idx val="2"/>
              <c:layout>
                <c:manualLayout>
                  <c:x val="-1.2213360399642036E-3"/>
                  <c:y val="0.168012085554048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45-4F97-8581-8F60D6CBE9A5}"/>
                </c:ext>
              </c:extLst>
            </c:dLbl>
            <c:dLbl>
              <c:idx val="3"/>
              <c:layout>
                <c:manualLayout>
                  <c:x val="-2.0250000000000001E-2"/>
                  <c:y val="6.5292096219931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45-4F97-8581-8F60D6CBE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EVOLADLY!$L$45:$N$45</c:f>
              <c:numCache>
                <c:formatCode>General</c:formatCode>
                <c:ptCount val="3"/>
                <c:pt idx="0" formatCode="#,##0">
                  <c:v>788</c:v>
                </c:pt>
                <c:pt idx="1">
                  <c:v>1166</c:v>
                </c:pt>
                <c:pt idx="2">
                  <c:v>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5-4F97-8581-8F60D6CBE9A5}"/>
            </c:ext>
          </c:extLst>
        </c:ser>
        <c:ser>
          <c:idx val="2"/>
          <c:order val="2"/>
          <c:tx>
            <c:strRef>
              <c:f>EVOLADLY!$K$46</c:f>
              <c:strCache>
                <c:ptCount val="1"/>
                <c:pt idx="0">
                  <c:v>Féminines Compétitions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4903283649181729E-2"/>
                  <c:y val="6.27941376439802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45-4F97-8581-8F60D6CBE9A5}"/>
                </c:ext>
              </c:extLst>
            </c:dLbl>
            <c:dLbl>
              <c:idx val="1"/>
              <c:layout>
                <c:manualLayout>
                  <c:x val="-3.6852784026996689E-2"/>
                  <c:y val="-3.09278350515463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919713160854894E-2"/>
                      <c:h val="5.49314067700300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1245-4F97-8581-8F60D6CBE9A5}"/>
                </c:ext>
              </c:extLst>
            </c:dLbl>
            <c:dLbl>
              <c:idx val="2"/>
              <c:layout>
                <c:manualLayout>
                  <c:x val="-2.7924212598425195E-2"/>
                  <c:y val="-8.247422680412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45-4F97-8581-8F60D6CBE9A5}"/>
                </c:ext>
              </c:extLst>
            </c:dLbl>
            <c:dLbl>
              <c:idx val="3"/>
              <c:layout>
                <c:manualLayout>
                  <c:x val="-6.0067069741282342E-2"/>
                  <c:y val="-4.1237113402061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45-4F97-8581-8F60D6CBE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EVOLADLY!$L$46:$N$46</c:f>
              <c:numCache>
                <c:formatCode>General</c:formatCode>
                <c:ptCount val="3"/>
                <c:pt idx="0" formatCode="#,##0">
                  <c:v>825</c:v>
                </c:pt>
                <c:pt idx="1">
                  <c:v>793</c:v>
                </c:pt>
                <c:pt idx="2">
                  <c:v>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5-4F97-8581-8F60D6CBE9A5}"/>
            </c:ext>
          </c:extLst>
        </c:ser>
        <c:ser>
          <c:idx val="3"/>
          <c:order val="3"/>
          <c:tx>
            <c:strRef>
              <c:f>EVOLADLY!$K$47</c:f>
              <c:strCache>
                <c:ptCount val="1"/>
                <c:pt idx="0">
                  <c:v>Féminines Total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4262803489641482E-2"/>
                  <c:y val="3.0085960564175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85-48DB-BBD3-EE22D786B30A}"/>
                </c:ext>
              </c:extLst>
            </c:dLbl>
            <c:dLbl>
              <c:idx val="1"/>
              <c:layout>
                <c:manualLayout>
                  <c:x val="-4.2986632346528678E-2"/>
                  <c:y val="6.0171921128351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5-48DB-BBD3-EE22D786B30A}"/>
                </c:ext>
              </c:extLst>
            </c:dLbl>
            <c:dLbl>
              <c:idx val="2"/>
              <c:layout>
                <c:manualLayout>
                  <c:x val="-1.6815145775867114E-2"/>
                  <c:y val="7.5214901410439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5-48DB-BBD3-EE22D786B3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EVOLADLY!$L$47:$N$47</c:f>
              <c:numCache>
                <c:formatCode>#,##0</c:formatCode>
                <c:ptCount val="3"/>
                <c:pt idx="0">
                  <c:v>1613</c:v>
                </c:pt>
                <c:pt idx="1">
                  <c:v>1959</c:v>
                </c:pt>
                <c:pt idx="2">
                  <c:v>2021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5-48DB-BBD3-EE22D786B3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18591119"/>
        <c:axId val="1618590287"/>
      </c:lineChart>
      <c:dateAx>
        <c:axId val="16185911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8590287"/>
        <c:crosses val="autoZero"/>
        <c:auto val="0"/>
        <c:lblOffset val="100"/>
        <c:baseTimeUnit val="days"/>
      </c:dateAx>
      <c:valAx>
        <c:axId val="1618590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8591119"/>
        <c:crossesAt val="1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90566889511266"/>
          <c:y val="0.931178009863457"/>
          <c:w val="0.6380629033397015"/>
          <c:h val="5.0770413798037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Evolution des Licences Promos AURA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EVOLADLY!$K$15</c:f>
              <c:strCache>
                <c:ptCount val="1"/>
                <c:pt idx="0">
                  <c:v>AURA PROMOS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7.6062598425196845E-2"/>
                  <c:y val="-5.1928793493771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BE-4332-8574-C5E4D569C53F}"/>
                </c:ext>
              </c:extLst>
            </c:dLbl>
            <c:dLbl>
              <c:idx val="1"/>
              <c:layout>
                <c:manualLayout>
                  <c:x val="-2.9395931758530246E-2"/>
                  <c:y val="7.9624150023783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BE-4332-8574-C5E4D569C53F}"/>
                </c:ext>
              </c:extLst>
            </c:dLbl>
            <c:dLbl>
              <c:idx val="2"/>
              <c:layout>
                <c:manualLayout>
                  <c:x val="1.23E-2"/>
                  <c:y val="-4.5004954361269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BE-4332-8574-C5E4D569C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EVOLADLY!$L$15:$N$15</c:f>
              <c:numCache>
                <c:formatCode>#,##0</c:formatCode>
                <c:ptCount val="3"/>
                <c:pt idx="0">
                  <c:v>4740</c:v>
                </c:pt>
                <c:pt idx="1">
                  <c:v>6350</c:v>
                </c:pt>
                <c:pt idx="2" formatCode="General">
                  <c:v>6745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E-4332-8574-C5E4D569C5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8466175"/>
        <c:axId val="618467839"/>
      </c:lineChart>
      <c:catAx>
        <c:axId val="61846617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8467839"/>
        <c:crosses val="autoZero"/>
        <c:auto val="1"/>
        <c:lblAlgn val="ctr"/>
        <c:lblOffset val="100"/>
        <c:noMultiLvlLbl val="0"/>
      </c:catAx>
      <c:valAx>
        <c:axId val="618467839"/>
        <c:scaling>
          <c:orientation val="minMax"/>
          <c:min val="45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8466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Licences JEUNES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EVOLADLY!$A$45</c:f>
              <c:strCache>
                <c:ptCount val="1"/>
                <c:pt idx="0">
                  <c:v>Nombre de joueurs -19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163908962245934E-2"/>
                  <c:y val="7.4396123945966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56-4D5F-BEF8-E3D6B3EDDA7F}"/>
                </c:ext>
              </c:extLst>
            </c:dLbl>
            <c:dLbl>
              <c:idx val="1"/>
              <c:layout>
                <c:manualLayout>
                  <c:x val="-3.3607144398681482E-2"/>
                  <c:y val="7.1014481948422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56-4D5F-BEF8-E3D6B3EDDA7F}"/>
                </c:ext>
              </c:extLst>
            </c:dLbl>
            <c:dLbl>
              <c:idx val="2"/>
              <c:layout>
                <c:manualLayout>
                  <c:x val="-2.0953120350029872E-2"/>
                  <c:y val="6.0869555955790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56-4D5F-BEF8-E3D6B3EDDA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EVOLADLY!$B$44:$D$44</c:f>
              <c:strCache>
                <c:ptCount val="3"/>
                <c:pt idx="0">
                  <c:v>31.10.18</c:v>
                </c:pt>
                <c:pt idx="1">
                  <c:v>31.10.22</c:v>
                </c:pt>
                <c:pt idx="2">
                  <c:v>27.10.23</c:v>
                </c:pt>
              </c:strCache>
            </c:strRef>
          </c:cat>
          <c:val>
            <c:numRef>
              <c:f>EVOLADLY!$B$45:$D$45</c:f>
              <c:numCache>
                <c:formatCode>0</c:formatCode>
                <c:ptCount val="3"/>
                <c:pt idx="0" formatCode="#,##0">
                  <c:v>5683</c:v>
                </c:pt>
                <c:pt idx="1">
                  <c:v>6611</c:v>
                </c:pt>
                <c:pt idx="2">
                  <c:v>7351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56-4D5F-BEF8-E3D6B3EDDA7F}"/>
            </c:ext>
          </c:extLst>
        </c:ser>
        <c:ser>
          <c:idx val="1"/>
          <c:order val="1"/>
          <c:tx>
            <c:strRef>
              <c:f>EVOLADLY!$A$46</c:f>
              <c:strCache>
                <c:ptCount val="1"/>
                <c:pt idx="0">
                  <c:v>Nombre de joueurs +19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1.8685496750274314E-2"/>
                  <c:y val="-3.0434777977895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56-4D5F-BEF8-E3D6B3EDDA7F}"/>
                </c:ext>
              </c:extLst>
            </c:dLbl>
            <c:dLbl>
              <c:idx val="1"/>
              <c:layout>
                <c:manualLayout>
                  <c:x val="-3.3607144398681482E-2"/>
                  <c:y val="-3.7198061972983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56-4D5F-BEF8-E3D6B3EDDA7F}"/>
                </c:ext>
              </c:extLst>
            </c:dLbl>
            <c:dLbl>
              <c:idx val="2"/>
              <c:layout>
                <c:manualLayout>
                  <c:x val="-5.7017010797585595E-2"/>
                  <c:y val="-3.04347779778952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56-4D5F-BEF8-E3D6B3EDDA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EVOLADLY!$B$44:$D$44</c:f>
              <c:strCache>
                <c:ptCount val="3"/>
                <c:pt idx="0">
                  <c:v>31.10.18</c:v>
                </c:pt>
                <c:pt idx="1">
                  <c:v>31.10.22</c:v>
                </c:pt>
                <c:pt idx="2">
                  <c:v>27.10.23</c:v>
                </c:pt>
              </c:strCache>
            </c:strRef>
          </c:cat>
          <c:val>
            <c:numRef>
              <c:f>EVOLADLY!$B$46:$D$46</c:f>
              <c:numCache>
                <c:formatCode>0</c:formatCode>
                <c:ptCount val="3"/>
                <c:pt idx="0" formatCode="#,##0">
                  <c:v>7805</c:v>
                </c:pt>
                <c:pt idx="1">
                  <c:v>7965</c:v>
                </c:pt>
                <c:pt idx="2">
                  <c:v>8521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56-4D5F-BEF8-E3D6B3EDDA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95144256"/>
        <c:axId val="895144672"/>
      </c:lineChart>
      <c:catAx>
        <c:axId val="895144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144672"/>
        <c:crosses val="autoZero"/>
        <c:auto val="1"/>
        <c:lblAlgn val="ctr"/>
        <c:lblOffset val="100"/>
        <c:noMultiLvlLbl val="0"/>
      </c:catAx>
      <c:valAx>
        <c:axId val="895144672"/>
        <c:scaling>
          <c:orientation val="minMax"/>
          <c:max val="9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14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7279</xdr:colOff>
      <xdr:row>15</xdr:row>
      <xdr:rowOff>138596</xdr:rowOff>
    </xdr:from>
    <xdr:to>
      <xdr:col>8</xdr:col>
      <xdr:colOff>696686</xdr:colOff>
      <xdr:row>38</xdr:row>
      <xdr:rowOff>25400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BB976528-3814-4F50-A89E-CE2D8DFE2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1101687</xdr:colOff>
      <xdr:row>16</xdr:row>
      <xdr:rowOff>25118</xdr:rowOff>
    </xdr:from>
    <xdr:to>
      <xdr:col>27</xdr:col>
      <xdr:colOff>370114</xdr:colOff>
      <xdr:row>37</xdr:row>
      <xdr:rowOff>177800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DD40CE41-1D43-43F2-B826-F7C521E954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1112805</xdr:colOff>
      <xdr:row>38</xdr:row>
      <xdr:rowOff>152040</xdr:rowOff>
    </xdr:from>
    <xdr:to>
      <xdr:col>26</xdr:col>
      <xdr:colOff>83820</xdr:colOff>
      <xdr:row>70</xdr:row>
      <xdr:rowOff>12700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876F7B52-EB5C-474C-B705-31D6B5C327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765628</xdr:colOff>
      <xdr:row>47</xdr:row>
      <xdr:rowOff>165705</xdr:rowOff>
    </xdr:from>
    <xdr:to>
      <xdr:col>18</xdr:col>
      <xdr:colOff>32657</xdr:colOff>
      <xdr:row>73</xdr:row>
      <xdr:rowOff>76200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819C72B-5404-8DDD-EC6A-31BD3E6CF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772885</xdr:colOff>
      <xdr:row>16</xdr:row>
      <xdr:rowOff>87085</xdr:rowOff>
    </xdr:from>
    <xdr:to>
      <xdr:col>18</xdr:col>
      <xdr:colOff>381000</xdr:colOff>
      <xdr:row>37</xdr:row>
      <xdr:rowOff>185056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5FCDE27-2BDF-0D12-6B78-BB8A6CBF7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47</xdr:row>
      <xdr:rowOff>10885</xdr:rowOff>
    </xdr:from>
    <xdr:to>
      <xdr:col>8</xdr:col>
      <xdr:colOff>10885</xdr:colOff>
      <xdr:row>69</xdr:row>
      <xdr:rowOff>108857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A146B330-6108-AC9B-A64D-E51786685A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8"/>
  <sheetViews>
    <sheetView tabSelected="1" topLeftCell="A29" zoomScale="70" zoomScaleNormal="70" workbookViewId="0">
      <selection activeCell="S48" sqref="S48"/>
    </sheetView>
  </sheetViews>
  <sheetFormatPr baseColWidth="10" defaultRowHeight="13.2"/>
  <cols>
    <col min="1" max="1" width="26" customWidth="1"/>
    <col min="2" max="3" width="12" customWidth="1"/>
    <col min="4" max="4" width="10.88671875" customWidth="1"/>
    <col min="5" max="5" width="12.21875" customWidth="1"/>
    <col min="6" max="6" width="8.88671875" customWidth="1"/>
    <col min="7" max="7" width="12.5546875" customWidth="1"/>
    <col min="8" max="8" width="9.109375" customWidth="1"/>
    <col min="11" max="11" width="23.109375" customWidth="1"/>
    <col min="15" max="15" width="14.5546875" customWidth="1"/>
    <col min="16" max="16" width="9.5546875" customWidth="1"/>
    <col min="17" max="17" width="13" customWidth="1"/>
    <col min="18" max="18" width="10.109375" customWidth="1"/>
    <col min="19" max="19" width="19.6640625" customWidth="1"/>
    <col min="20" max="20" width="19.21875" customWidth="1"/>
  </cols>
  <sheetData>
    <row r="1" spans="1:47" ht="97.2" customHeight="1">
      <c r="G1" s="7"/>
    </row>
    <row r="2" spans="1:47" ht="17.399999999999999">
      <c r="A2" s="1" t="s">
        <v>31</v>
      </c>
      <c r="B2" s="1"/>
      <c r="K2" s="1" t="s">
        <v>32</v>
      </c>
      <c r="T2" s="1" t="s">
        <v>33</v>
      </c>
      <c r="AD2" s="1" t="s">
        <v>35</v>
      </c>
      <c r="AN2" s="1" t="s">
        <v>36</v>
      </c>
    </row>
    <row r="3" spans="1:47" ht="6" customHeight="1"/>
    <row r="4" spans="1:47" ht="13.8">
      <c r="A4" s="2"/>
      <c r="B4" s="20" t="s">
        <v>28</v>
      </c>
      <c r="C4" s="7" t="s">
        <v>27</v>
      </c>
      <c r="D4" s="7" t="s">
        <v>34</v>
      </c>
      <c r="E4" s="41" t="s">
        <v>12</v>
      </c>
      <c r="F4" s="3" t="s">
        <v>10</v>
      </c>
      <c r="G4" s="3" t="s">
        <v>26</v>
      </c>
      <c r="H4" s="3" t="s">
        <v>10</v>
      </c>
      <c r="K4" s="2"/>
      <c r="L4" s="20" t="s">
        <v>28</v>
      </c>
      <c r="M4" s="50" t="s">
        <v>27</v>
      </c>
      <c r="N4" s="7" t="s">
        <v>34</v>
      </c>
      <c r="O4" s="41" t="s">
        <v>12</v>
      </c>
      <c r="P4" s="3" t="s">
        <v>10</v>
      </c>
      <c r="Q4" s="3" t="s">
        <v>26</v>
      </c>
      <c r="R4" s="3" t="s">
        <v>10</v>
      </c>
      <c r="T4" s="2"/>
      <c r="U4" s="7" t="s">
        <v>25</v>
      </c>
      <c r="V4" s="50" t="s">
        <v>27</v>
      </c>
      <c r="W4" s="7" t="s">
        <v>34</v>
      </c>
      <c r="X4" s="3" t="s">
        <v>12</v>
      </c>
      <c r="Y4" s="3" t="s">
        <v>10</v>
      </c>
      <c r="Z4" s="3" t="s">
        <v>26</v>
      </c>
      <c r="AA4" s="3" t="s">
        <v>10</v>
      </c>
      <c r="AD4" s="2"/>
      <c r="AE4" s="7" t="s">
        <v>25</v>
      </c>
      <c r="AF4" s="50" t="s">
        <v>27</v>
      </c>
      <c r="AG4" s="7" t="s">
        <v>34</v>
      </c>
      <c r="AH4" s="3" t="s">
        <v>12</v>
      </c>
      <c r="AI4" s="3" t="s">
        <v>10</v>
      </c>
      <c r="AJ4" s="3" t="s">
        <v>26</v>
      </c>
      <c r="AK4" s="3" t="s">
        <v>10</v>
      </c>
      <c r="AN4" s="2"/>
      <c r="AO4" s="7" t="s">
        <v>25</v>
      </c>
      <c r="AP4" s="50" t="s">
        <v>27</v>
      </c>
      <c r="AQ4" s="7" t="s">
        <v>34</v>
      </c>
      <c r="AR4" s="3" t="s">
        <v>12</v>
      </c>
      <c r="AS4" s="3" t="s">
        <v>10</v>
      </c>
      <c r="AT4" s="3" t="s">
        <v>26</v>
      </c>
      <c r="AU4" s="3" t="s">
        <v>10</v>
      </c>
    </row>
    <row r="5" spans="1:47" ht="13.8">
      <c r="A5" s="6" t="s">
        <v>0</v>
      </c>
      <c r="B5" s="11">
        <v>604</v>
      </c>
      <c r="C5" s="44">
        <v>614</v>
      </c>
      <c r="D5" s="44">
        <v>658</v>
      </c>
      <c r="E5" s="53">
        <f>D5-C5</f>
        <v>44</v>
      </c>
      <c r="F5" s="46">
        <f>(D5-C5)/C5</f>
        <v>7.1661237785016291E-2</v>
      </c>
      <c r="G5" s="56">
        <f t="shared" ref="G5:G15" si="0">D5-B5</f>
        <v>54</v>
      </c>
      <c r="H5" s="46">
        <f t="shared" ref="H5:H15" si="1">(D5-B5)/B5</f>
        <v>8.9403973509933773E-2</v>
      </c>
      <c r="K5" s="6" t="s">
        <v>0</v>
      </c>
      <c r="L5" s="11">
        <v>256</v>
      </c>
      <c r="M5" s="44">
        <v>444</v>
      </c>
      <c r="N5" s="44">
        <v>500</v>
      </c>
      <c r="O5" s="57">
        <f>N5-M5</f>
        <v>56</v>
      </c>
      <c r="P5" s="46">
        <f>(N5-M5)/M5</f>
        <v>0.12612612612612611</v>
      </c>
      <c r="Q5" s="56">
        <f t="shared" ref="Q5:Q15" si="2">N5-L5</f>
        <v>244</v>
      </c>
      <c r="R5" s="46">
        <f t="shared" ref="R5:R15" si="3">(N5-L5)/L5</f>
        <v>0.953125</v>
      </c>
      <c r="T5" s="6" t="s">
        <v>0</v>
      </c>
      <c r="U5" s="15">
        <f t="shared" ref="U5:U15" si="4">SUM(B5,L5)</f>
        <v>860</v>
      </c>
      <c r="V5" s="15">
        <f t="shared" ref="V5:V15" si="5">C5+M5</f>
        <v>1058</v>
      </c>
      <c r="W5" s="17">
        <f t="shared" ref="W5:W15" si="6">D5+N5</f>
        <v>1158</v>
      </c>
      <c r="X5" s="56">
        <f>W5-V5</f>
        <v>100</v>
      </c>
      <c r="Y5" s="46">
        <f>(W5-V5)/V5</f>
        <v>9.4517958412098299E-2</v>
      </c>
      <c r="Z5" s="56">
        <f t="shared" ref="Z5:Z15" si="7">W5-U5</f>
        <v>298</v>
      </c>
      <c r="AA5" s="46">
        <f t="shared" ref="AA5:AA15" si="8">(W5-U5)/U5</f>
        <v>0.34651162790697676</v>
      </c>
      <c r="AD5" s="6" t="s">
        <v>0</v>
      </c>
      <c r="AE5" s="15">
        <v>0</v>
      </c>
      <c r="AF5" s="15">
        <v>0</v>
      </c>
      <c r="AG5" s="17">
        <v>3</v>
      </c>
      <c r="AH5" s="56">
        <f>AG5-AF5</f>
        <v>3</v>
      </c>
      <c r="AI5" s="46" t="e">
        <f>(AG5-AF5)/AF5</f>
        <v>#DIV/0!</v>
      </c>
      <c r="AJ5" s="56">
        <f t="shared" ref="AJ5:AJ15" si="9">AG5-AE5</f>
        <v>3</v>
      </c>
      <c r="AK5" s="46" t="e">
        <f t="shared" ref="AK5:AK15" si="10">(AG5-AE5)/AE5</f>
        <v>#DIV/0!</v>
      </c>
      <c r="AN5" s="6" t="s">
        <v>0</v>
      </c>
      <c r="AO5" s="15">
        <v>0</v>
      </c>
      <c r="AP5" s="15">
        <v>0</v>
      </c>
      <c r="AQ5" s="15">
        <v>0</v>
      </c>
      <c r="AR5" s="56">
        <f>AQ5-AP5</f>
        <v>0</v>
      </c>
      <c r="AS5" s="46" t="e">
        <f>(AQ5-AP5)/AP5</f>
        <v>#DIV/0!</v>
      </c>
      <c r="AT5" s="56">
        <f t="shared" ref="AT5:AT15" si="11">AQ5-AO5</f>
        <v>0</v>
      </c>
      <c r="AU5" s="46" t="e">
        <f t="shared" ref="AU5:AU15" si="12">(AQ5-AO5)/AO5</f>
        <v>#DIV/0!</v>
      </c>
    </row>
    <row r="6" spans="1:47" ht="13.8">
      <c r="A6" s="6" t="s">
        <v>6</v>
      </c>
      <c r="B6" s="11">
        <v>419</v>
      </c>
      <c r="C6" s="44">
        <v>458</v>
      </c>
      <c r="D6" s="44">
        <v>477</v>
      </c>
      <c r="E6" s="53">
        <f t="shared" ref="E6:E15" si="13">D6-C6</f>
        <v>19</v>
      </c>
      <c r="F6" s="46">
        <f t="shared" ref="F6:F15" si="14">(D6-C6)/C6</f>
        <v>4.148471615720524E-2</v>
      </c>
      <c r="G6" s="56">
        <f t="shared" si="0"/>
        <v>58</v>
      </c>
      <c r="H6" s="46">
        <f t="shared" si="1"/>
        <v>0.13842482100238662</v>
      </c>
      <c r="K6" s="6" t="s">
        <v>6</v>
      </c>
      <c r="L6" s="11">
        <v>140</v>
      </c>
      <c r="M6" s="44">
        <v>178</v>
      </c>
      <c r="N6" s="44">
        <v>164</v>
      </c>
      <c r="O6" s="58">
        <f t="shared" ref="O6:O15" si="15">N6-M6</f>
        <v>-14</v>
      </c>
      <c r="P6" s="9">
        <f t="shared" ref="P6:P15" si="16">(N6-M6)/M6</f>
        <v>-7.8651685393258425E-2</v>
      </c>
      <c r="Q6" s="56">
        <f t="shared" si="2"/>
        <v>24</v>
      </c>
      <c r="R6" s="46">
        <f t="shared" si="3"/>
        <v>0.17142857142857143</v>
      </c>
      <c r="T6" s="6" t="s">
        <v>6</v>
      </c>
      <c r="U6" s="15">
        <f t="shared" si="4"/>
        <v>559</v>
      </c>
      <c r="V6" s="15">
        <f t="shared" si="5"/>
        <v>636</v>
      </c>
      <c r="W6" s="17">
        <f t="shared" si="6"/>
        <v>641</v>
      </c>
      <c r="X6" s="56">
        <f t="shared" ref="X6:X15" si="17">W6-V6</f>
        <v>5</v>
      </c>
      <c r="Y6" s="46">
        <f t="shared" ref="Y6:Y15" si="18">(W6-V6)/V6</f>
        <v>7.8616352201257862E-3</v>
      </c>
      <c r="Z6" s="56">
        <f t="shared" si="7"/>
        <v>82</v>
      </c>
      <c r="AA6" s="46">
        <f t="shared" si="8"/>
        <v>0.14669051878354203</v>
      </c>
      <c r="AD6" s="6" t="s">
        <v>6</v>
      </c>
      <c r="AE6" s="15">
        <v>0</v>
      </c>
      <c r="AF6" s="15">
        <v>0</v>
      </c>
      <c r="AG6" s="17">
        <v>0</v>
      </c>
      <c r="AH6" s="56">
        <f t="shared" ref="AH6:AH15" si="19">AG6-AF6</f>
        <v>0</v>
      </c>
      <c r="AI6" s="46" t="e">
        <f t="shared" ref="AI6:AI15" si="20">(AG6-AF6)/AF6</f>
        <v>#DIV/0!</v>
      </c>
      <c r="AJ6" s="56">
        <f t="shared" si="9"/>
        <v>0</v>
      </c>
      <c r="AK6" s="46" t="e">
        <f t="shared" si="10"/>
        <v>#DIV/0!</v>
      </c>
      <c r="AN6" s="6" t="s">
        <v>6</v>
      </c>
      <c r="AO6" s="15">
        <v>0</v>
      </c>
      <c r="AP6" s="15">
        <v>0</v>
      </c>
      <c r="AQ6" s="15">
        <v>0</v>
      </c>
      <c r="AR6" s="56">
        <f t="shared" ref="AR6:AR15" si="21">AQ6-AP6</f>
        <v>0</v>
      </c>
      <c r="AS6" s="46" t="e">
        <f t="shared" ref="AS6:AS15" si="22">(AQ6-AP6)/AP6</f>
        <v>#DIV/0!</v>
      </c>
      <c r="AT6" s="56">
        <f t="shared" si="11"/>
        <v>0</v>
      </c>
      <c r="AU6" s="46" t="e">
        <f t="shared" si="12"/>
        <v>#DIV/0!</v>
      </c>
    </row>
    <row r="7" spans="1:47" ht="13.8">
      <c r="A7" s="6" t="s">
        <v>7</v>
      </c>
      <c r="B7" s="11">
        <v>156</v>
      </c>
      <c r="C7" s="44">
        <v>133</v>
      </c>
      <c r="D7" s="44">
        <v>129</v>
      </c>
      <c r="E7" s="63">
        <f t="shared" si="13"/>
        <v>-4</v>
      </c>
      <c r="F7" s="9">
        <f t="shared" si="14"/>
        <v>-3.007518796992481E-2</v>
      </c>
      <c r="G7" s="4">
        <f t="shared" si="0"/>
        <v>-27</v>
      </c>
      <c r="H7" s="9">
        <f t="shared" si="1"/>
        <v>-0.17307692307692307</v>
      </c>
      <c r="K7" s="6" t="s">
        <v>7</v>
      </c>
      <c r="L7" s="11">
        <v>59</v>
      </c>
      <c r="M7" s="44">
        <v>81</v>
      </c>
      <c r="N7" s="44">
        <v>76</v>
      </c>
      <c r="O7" s="58">
        <f t="shared" si="15"/>
        <v>-5</v>
      </c>
      <c r="P7" s="9">
        <f t="shared" si="16"/>
        <v>-6.1728395061728392E-2</v>
      </c>
      <c r="Q7" s="56">
        <f t="shared" si="2"/>
        <v>17</v>
      </c>
      <c r="R7" s="46">
        <f t="shared" si="3"/>
        <v>0.28813559322033899</v>
      </c>
      <c r="T7" s="6" t="s">
        <v>7</v>
      </c>
      <c r="U7" s="15">
        <f t="shared" si="4"/>
        <v>215</v>
      </c>
      <c r="V7" s="15">
        <f t="shared" si="5"/>
        <v>214</v>
      </c>
      <c r="W7" s="17">
        <f t="shared" si="6"/>
        <v>205</v>
      </c>
      <c r="X7" s="4">
        <f t="shared" si="17"/>
        <v>-9</v>
      </c>
      <c r="Y7" s="9">
        <f t="shared" si="18"/>
        <v>-4.2056074766355138E-2</v>
      </c>
      <c r="Z7" s="4">
        <f t="shared" si="7"/>
        <v>-10</v>
      </c>
      <c r="AA7" s="9">
        <f t="shared" si="8"/>
        <v>-4.6511627906976744E-2</v>
      </c>
      <c r="AD7" s="6" t="s">
        <v>7</v>
      </c>
      <c r="AE7" s="15">
        <v>0</v>
      </c>
      <c r="AF7" s="15">
        <v>0</v>
      </c>
      <c r="AG7" s="17">
        <v>13</v>
      </c>
      <c r="AH7" s="56">
        <f t="shared" si="19"/>
        <v>13</v>
      </c>
      <c r="AI7" s="46" t="e">
        <f t="shared" si="20"/>
        <v>#DIV/0!</v>
      </c>
      <c r="AJ7" s="56">
        <f t="shared" si="9"/>
        <v>13</v>
      </c>
      <c r="AK7" s="46" t="e">
        <f t="shared" si="10"/>
        <v>#DIV/0!</v>
      </c>
      <c r="AN7" s="6" t="s">
        <v>7</v>
      </c>
      <c r="AO7" s="15">
        <v>0</v>
      </c>
      <c r="AP7" s="15">
        <v>0</v>
      </c>
      <c r="AQ7" s="15">
        <v>0</v>
      </c>
      <c r="AR7" s="56">
        <f t="shared" si="21"/>
        <v>0</v>
      </c>
      <c r="AS7" s="46" t="e">
        <f t="shared" si="22"/>
        <v>#DIV/0!</v>
      </c>
      <c r="AT7" s="56">
        <f t="shared" si="11"/>
        <v>0</v>
      </c>
      <c r="AU7" s="46" t="e">
        <f t="shared" si="12"/>
        <v>#DIV/0!</v>
      </c>
    </row>
    <row r="8" spans="1:47" ht="13.8">
      <c r="A8" s="6" t="s">
        <v>1</v>
      </c>
      <c r="B8" s="11">
        <v>654</v>
      </c>
      <c r="C8" s="44">
        <v>693</v>
      </c>
      <c r="D8" s="44">
        <v>719</v>
      </c>
      <c r="E8" s="53">
        <f t="shared" si="13"/>
        <v>26</v>
      </c>
      <c r="F8" s="46">
        <f t="shared" si="14"/>
        <v>3.751803751803752E-2</v>
      </c>
      <c r="G8" s="56">
        <f t="shared" si="0"/>
        <v>65</v>
      </c>
      <c r="H8" s="46">
        <f t="shared" si="1"/>
        <v>9.9388379204892963E-2</v>
      </c>
      <c r="K8" s="6" t="s">
        <v>1</v>
      </c>
      <c r="L8" s="11">
        <v>323</v>
      </c>
      <c r="M8" s="44">
        <v>581</v>
      </c>
      <c r="N8" s="44">
        <v>631</v>
      </c>
      <c r="O8" s="57">
        <f t="shared" si="15"/>
        <v>50</v>
      </c>
      <c r="P8" s="46">
        <f t="shared" si="16"/>
        <v>8.6058519793459548E-2</v>
      </c>
      <c r="Q8" s="56">
        <f t="shared" si="2"/>
        <v>308</v>
      </c>
      <c r="R8" s="46">
        <f t="shared" si="3"/>
        <v>0.95356037151702788</v>
      </c>
      <c r="T8" s="6" t="s">
        <v>1</v>
      </c>
      <c r="U8" s="15">
        <f t="shared" si="4"/>
        <v>977</v>
      </c>
      <c r="V8" s="15">
        <f t="shared" si="5"/>
        <v>1274</v>
      </c>
      <c r="W8" s="17">
        <f t="shared" si="6"/>
        <v>1350</v>
      </c>
      <c r="X8" s="56">
        <f t="shared" si="17"/>
        <v>76</v>
      </c>
      <c r="Y8" s="46">
        <f t="shared" si="18"/>
        <v>5.9654631083202514E-2</v>
      </c>
      <c r="Z8" s="56">
        <f t="shared" si="7"/>
        <v>373</v>
      </c>
      <c r="AA8" s="46">
        <f t="shared" si="8"/>
        <v>0.38178096212896623</v>
      </c>
      <c r="AD8" s="6" t="s">
        <v>1</v>
      </c>
      <c r="AE8" s="15">
        <v>0</v>
      </c>
      <c r="AF8" s="15">
        <v>0</v>
      </c>
      <c r="AG8" s="17">
        <v>8</v>
      </c>
      <c r="AH8" s="56">
        <f t="shared" si="19"/>
        <v>8</v>
      </c>
      <c r="AI8" s="46" t="e">
        <f t="shared" si="20"/>
        <v>#DIV/0!</v>
      </c>
      <c r="AJ8" s="56">
        <f t="shared" si="9"/>
        <v>8</v>
      </c>
      <c r="AK8" s="46" t="e">
        <f t="shared" si="10"/>
        <v>#DIV/0!</v>
      </c>
      <c r="AN8" s="6" t="s">
        <v>1</v>
      </c>
      <c r="AO8" s="15">
        <v>0</v>
      </c>
      <c r="AP8" s="15">
        <v>0</v>
      </c>
      <c r="AQ8" s="15">
        <v>0</v>
      </c>
      <c r="AR8" s="56">
        <f t="shared" si="21"/>
        <v>0</v>
      </c>
      <c r="AS8" s="46" t="e">
        <f t="shared" si="22"/>
        <v>#DIV/0!</v>
      </c>
      <c r="AT8" s="56">
        <f t="shared" si="11"/>
        <v>0</v>
      </c>
      <c r="AU8" s="46" t="e">
        <f t="shared" si="12"/>
        <v>#DIV/0!</v>
      </c>
    </row>
    <row r="9" spans="1:47" ht="13.8">
      <c r="A9" s="6" t="s">
        <v>2</v>
      </c>
      <c r="B9" s="11">
        <v>1184</v>
      </c>
      <c r="C9" s="44">
        <v>1155</v>
      </c>
      <c r="D9" s="44">
        <v>1228</v>
      </c>
      <c r="E9" s="53">
        <f t="shared" si="13"/>
        <v>73</v>
      </c>
      <c r="F9" s="46">
        <f t="shared" si="14"/>
        <v>6.3203463203463206E-2</v>
      </c>
      <c r="G9" s="56">
        <f>D9-B9</f>
        <v>44</v>
      </c>
      <c r="H9" s="46">
        <f t="shared" si="1"/>
        <v>3.7162162162162164E-2</v>
      </c>
      <c r="K9" s="6" t="s">
        <v>2</v>
      </c>
      <c r="L9" s="11">
        <v>930</v>
      </c>
      <c r="M9" s="44">
        <v>1183</v>
      </c>
      <c r="N9" s="44">
        <v>1133</v>
      </c>
      <c r="O9" s="58">
        <f t="shared" si="15"/>
        <v>-50</v>
      </c>
      <c r="P9" s="9">
        <f t="shared" si="16"/>
        <v>-4.2265426880811495E-2</v>
      </c>
      <c r="Q9" s="56">
        <f t="shared" si="2"/>
        <v>203</v>
      </c>
      <c r="R9" s="46">
        <f t="shared" si="3"/>
        <v>0.21827956989247313</v>
      </c>
      <c r="T9" s="6" t="s">
        <v>2</v>
      </c>
      <c r="U9" s="15">
        <f t="shared" si="4"/>
        <v>2114</v>
      </c>
      <c r="V9" s="15">
        <f t="shared" si="5"/>
        <v>2338</v>
      </c>
      <c r="W9" s="17">
        <f t="shared" si="6"/>
        <v>2361</v>
      </c>
      <c r="X9" s="56">
        <f t="shared" si="17"/>
        <v>23</v>
      </c>
      <c r="Y9" s="46">
        <f t="shared" si="18"/>
        <v>9.8374679213002574E-3</v>
      </c>
      <c r="Z9" s="56">
        <f t="shared" si="7"/>
        <v>247</v>
      </c>
      <c r="AA9" s="46">
        <f t="shared" si="8"/>
        <v>0.11684011352885525</v>
      </c>
      <c r="AD9" s="6" t="s">
        <v>2</v>
      </c>
      <c r="AE9" s="15">
        <v>0</v>
      </c>
      <c r="AF9" s="15">
        <v>0</v>
      </c>
      <c r="AG9" s="17">
        <v>7</v>
      </c>
      <c r="AH9" s="56">
        <f t="shared" si="19"/>
        <v>7</v>
      </c>
      <c r="AI9" s="46" t="e">
        <f t="shared" si="20"/>
        <v>#DIV/0!</v>
      </c>
      <c r="AJ9" s="56">
        <f t="shared" si="9"/>
        <v>7</v>
      </c>
      <c r="AK9" s="46" t="e">
        <f t="shared" si="10"/>
        <v>#DIV/0!</v>
      </c>
      <c r="AN9" s="6" t="s">
        <v>2</v>
      </c>
      <c r="AO9" s="15">
        <v>0</v>
      </c>
      <c r="AP9" s="15">
        <v>0</v>
      </c>
      <c r="AQ9" s="15">
        <v>0</v>
      </c>
      <c r="AR9" s="56">
        <f t="shared" si="21"/>
        <v>0</v>
      </c>
      <c r="AS9" s="46" t="e">
        <f t="shared" si="22"/>
        <v>#DIV/0!</v>
      </c>
      <c r="AT9" s="56">
        <f t="shared" si="11"/>
        <v>0</v>
      </c>
      <c r="AU9" s="46" t="e">
        <f t="shared" si="12"/>
        <v>#DIV/0!</v>
      </c>
    </row>
    <row r="10" spans="1:47" ht="13.8">
      <c r="A10" s="6" t="s">
        <v>9</v>
      </c>
      <c r="B10" s="11">
        <v>1331</v>
      </c>
      <c r="C10" s="44">
        <v>1268</v>
      </c>
      <c r="D10" s="44">
        <v>1307</v>
      </c>
      <c r="E10" s="53">
        <f t="shared" si="13"/>
        <v>39</v>
      </c>
      <c r="F10" s="46">
        <f t="shared" si="14"/>
        <v>3.0757097791798107E-2</v>
      </c>
      <c r="G10" s="4">
        <f t="shared" si="0"/>
        <v>-24</v>
      </c>
      <c r="H10" s="9">
        <f t="shared" si="1"/>
        <v>-1.8031555221637866E-2</v>
      </c>
      <c r="K10" s="6" t="s">
        <v>9</v>
      </c>
      <c r="L10" s="11">
        <v>543</v>
      </c>
      <c r="M10" s="44">
        <v>668</v>
      </c>
      <c r="N10" s="44">
        <v>766</v>
      </c>
      <c r="O10" s="57">
        <f t="shared" si="15"/>
        <v>98</v>
      </c>
      <c r="P10" s="46">
        <f t="shared" si="16"/>
        <v>0.1467065868263473</v>
      </c>
      <c r="Q10" s="56">
        <f t="shared" si="2"/>
        <v>223</v>
      </c>
      <c r="R10" s="46">
        <f t="shared" si="3"/>
        <v>0.41068139963167588</v>
      </c>
      <c r="T10" s="6" t="s">
        <v>9</v>
      </c>
      <c r="U10" s="15">
        <f t="shared" si="4"/>
        <v>1874</v>
      </c>
      <c r="V10" s="15">
        <f t="shared" si="5"/>
        <v>1936</v>
      </c>
      <c r="W10" s="17">
        <f t="shared" si="6"/>
        <v>2073</v>
      </c>
      <c r="X10" s="56">
        <f t="shared" si="17"/>
        <v>137</v>
      </c>
      <c r="Y10" s="46">
        <f t="shared" si="18"/>
        <v>7.0764462809917356E-2</v>
      </c>
      <c r="Z10" s="56">
        <f t="shared" si="7"/>
        <v>199</v>
      </c>
      <c r="AA10" s="46">
        <f t="shared" si="8"/>
        <v>0.10618996798292422</v>
      </c>
      <c r="AD10" s="6" t="s">
        <v>9</v>
      </c>
      <c r="AE10" s="15">
        <v>0</v>
      </c>
      <c r="AF10" s="15">
        <v>0</v>
      </c>
      <c r="AG10" s="17">
        <v>18</v>
      </c>
      <c r="AH10" s="56">
        <f t="shared" si="19"/>
        <v>18</v>
      </c>
      <c r="AI10" s="46" t="e">
        <f t="shared" si="20"/>
        <v>#DIV/0!</v>
      </c>
      <c r="AJ10" s="56">
        <f t="shared" si="9"/>
        <v>18</v>
      </c>
      <c r="AK10" s="46" t="e">
        <f t="shared" si="10"/>
        <v>#DIV/0!</v>
      </c>
      <c r="AN10" s="6" t="s">
        <v>9</v>
      </c>
      <c r="AO10" s="15">
        <v>0</v>
      </c>
      <c r="AP10" s="15">
        <v>0</v>
      </c>
      <c r="AQ10" s="15">
        <v>0</v>
      </c>
      <c r="AR10" s="56">
        <f t="shared" si="21"/>
        <v>0</v>
      </c>
      <c r="AS10" s="46" t="e">
        <f t="shared" si="22"/>
        <v>#DIV/0!</v>
      </c>
      <c r="AT10" s="56">
        <f t="shared" si="11"/>
        <v>0</v>
      </c>
      <c r="AU10" s="46" t="e">
        <f t="shared" si="12"/>
        <v>#DIV/0!</v>
      </c>
    </row>
    <row r="11" spans="1:47" ht="13.8">
      <c r="A11" s="6" t="s">
        <v>8</v>
      </c>
      <c r="B11" s="11">
        <v>1140</v>
      </c>
      <c r="C11" s="44">
        <v>1051</v>
      </c>
      <c r="D11" s="44">
        <v>1105</v>
      </c>
      <c r="E11" s="53">
        <f t="shared" si="13"/>
        <v>54</v>
      </c>
      <c r="F11" s="46">
        <f t="shared" si="14"/>
        <v>5.1379638439581349E-2</v>
      </c>
      <c r="G11" s="4">
        <f t="shared" si="0"/>
        <v>-35</v>
      </c>
      <c r="H11" s="9">
        <f t="shared" si="1"/>
        <v>-3.0701754385964911E-2</v>
      </c>
      <c r="K11" s="6" t="s">
        <v>8</v>
      </c>
      <c r="L11" s="11">
        <v>276</v>
      </c>
      <c r="M11" s="44">
        <v>381</v>
      </c>
      <c r="N11" s="44">
        <v>387</v>
      </c>
      <c r="O11" s="57">
        <f t="shared" si="15"/>
        <v>6</v>
      </c>
      <c r="P11" s="46">
        <f t="shared" si="16"/>
        <v>1.5748031496062992E-2</v>
      </c>
      <c r="Q11" s="56">
        <f t="shared" si="2"/>
        <v>111</v>
      </c>
      <c r="R11" s="46">
        <f t="shared" si="3"/>
        <v>0.40217391304347827</v>
      </c>
      <c r="T11" s="6" t="s">
        <v>8</v>
      </c>
      <c r="U11" s="15">
        <f t="shared" si="4"/>
        <v>1416</v>
      </c>
      <c r="V11" s="15">
        <f t="shared" si="5"/>
        <v>1432</v>
      </c>
      <c r="W11" s="17">
        <f t="shared" si="6"/>
        <v>1492</v>
      </c>
      <c r="X11" s="56">
        <f t="shared" si="17"/>
        <v>60</v>
      </c>
      <c r="Y11" s="46">
        <f t="shared" si="18"/>
        <v>4.189944134078212E-2</v>
      </c>
      <c r="Z11" s="56">
        <f t="shared" si="7"/>
        <v>76</v>
      </c>
      <c r="AA11" s="46">
        <f t="shared" si="8"/>
        <v>5.3672316384180789E-2</v>
      </c>
      <c r="AD11" s="6" t="s">
        <v>8</v>
      </c>
      <c r="AE11" s="15">
        <v>0</v>
      </c>
      <c r="AF11" s="15">
        <v>0</v>
      </c>
      <c r="AG11" s="17">
        <v>357</v>
      </c>
      <c r="AH11" s="56">
        <f t="shared" si="19"/>
        <v>357</v>
      </c>
      <c r="AI11" s="46" t="e">
        <f t="shared" si="20"/>
        <v>#DIV/0!</v>
      </c>
      <c r="AJ11" s="56">
        <f t="shared" si="9"/>
        <v>357</v>
      </c>
      <c r="AK11" s="46" t="e">
        <f t="shared" si="10"/>
        <v>#DIV/0!</v>
      </c>
      <c r="AN11" s="6" t="s">
        <v>8</v>
      </c>
      <c r="AO11" s="15">
        <v>0</v>
      </c>
      <c r="AP11" s="15">
        <v>0</v>
      </c>
      <c r="AQ11" s="15">
        <v>0</v>
      </c>
      <c r="AR11" s="56">
        <f t="shared" si="21"/>
        <v>0</v>
      </c>
      <c r="AS11" s="46" t="e">
        <f t="shared" si="22"/>
        <v>#DIV/0!</v>
      </c>
      <c r="AT11" s="56">
        <f t="shared" si="11"/>
        <v>0</v>
      </c>
      <c r="AU11" s="46" t="e">
        <f t="shared" si="12"/>
        <v>#DIV/0!</v>
      </c>
    </row>
    <row r="12" spans="1:47" ht="13.8">
      <c r="A12" s="6" t="s">
        <v>3</v>
      </c>
      <c r="B12" s="11">
        <v>2168</v>
      </c>
      <c r="C12" s="44">
        <v>1919</v>
      </c>
      <c r="D12" s="44">
        <v>2104</v>
      </c>
      <c r="E12" s="53">
        <f t="shared" si="13"/>
        <v>185</v>
      </c>
      <c r="F12" s="46">
        <f t="shared" si="14"/>
        <v>9.6404377279833253E-2</v>
      </c>
      <c r="G12" s="4">
        <f t="shared" si="0"/>
        <v>-64</v>
      </c>
      <c r="H12" s="9">
        <f t="shared" si="1"/>
        <v>-2.9520295202952029E-2</v>
      </c>
      <c r="J12" s="65"/>
      <c r="K12" s="6" t="s">
        <v>3</v>
      </c>
      <c r="L12" s="11">
        <v>1633</v>
      </c>
      <c r="M12" s="44">
        <v>2037</v>
      </c>
      <c r="N12" s="44">
        <v>2342</v>
      </c>
      <c r="O12" s="57">
        <f t="shared" si="15"/>
        <v>305</v>
      </c>
      <c r="P12" s="46">
        <f t="shared" si="16"/>
        <v>0.14972999509081983</v>
      </c>
      <c r="Q12" s="56">
        <f t="shared" si="2"/>
        <v>709</v>
      </c>
      <c r="R12" s="46">
        <f t="shared" si="3"/>
        <v>0.43417023882424982</v>
      </c>
      <c r="T12" s="6" t="s">
        <v>3</v>
      </c>
      <c r="U12" s="15">
        <f t="shared" si="4"/>
        <v>3801</v>
      </c>
      <c r="V12" s="15">
        <f t="shared" si="5"/>
        <v>3956</v>
      </c>
      <c r="W12" s="17">
        <f t="shared" si="6"/>
        <v>4446</v>
      </c>
      <c r="X12" s="56">
        <f t="shared" si="17"/>
        <v>490</v>
      </c>
      <c r="Y12" s="46">
        <f t="shared" si="18"/>
        <v>0.12386248736097068</v>
      </c>
      <c r="Z12" s="56">
        <f t="shared" si="7"/>
        <v>645</v>
      </c>
      <c r="AA12" s="46">
        <f t="shared" si="8"/>
        <v>0.1696921862667719</v>
      </c>
      <c r="AD12" s="6" t="s">
        <v>3</v>
      </c>
      <c r="AE12" s="15">
        <v>0</v>
      </c>
      <c r="AF12" s="15">
        <v>0</v>
      </c>
      <c r="AG12" s="17">
        <v>18</v>
      </c>
      <c r="AH12" s="56">
        <f t="shared" si="19"/>
        <v>18</v>
      </c>
      <c r="AI12" s="46" t="e">
        <f t="shared" si="20"/>
        <v>#DIV/0!</v>
      </c>
      <c r="AJ12" s="56">
        <f t="shared" si="9"/>
        <v>18</v>
      </c>
      <c r="AK12" s="46" t="e">
        <f t="shared" si="10"/>
        <v>#DIV/0!</v>
      </c>
      <c r="AN12" s="6" t="s">
        <v>3</v>
      </c>
      <c r="AO12" s="15">
        <v>0</v>
      </c>
      <c r="AP12" s="15">
        <v>0</v>
      </c>
      <c r="AQ12" s="15">
        <v>0</v>
      </c>
      <c r="AR12" s="56">
        <f t="shared" si="21"/>
        <v>0</v>
      </c>
      <c r="AS12" s="46" t="e">
        <f t="shared" si="22"/>
        <v>#DIV/0!</v>
      </c>
      <c r="AT12" s="56">
        <f t="shared" si="11"/>
        <v>0</v>
      </c>
      <c r="AU12" s="46" t="e">
        <f t="shared" si="12"/>
        <v>#DIV/0!</v>
      </c>
    </row>
    <row r="13" spans="1:47" ht="13.8">
      <c r="A13" s="6" t="s">
        <v>4</v>
      </c>
      <c r="B13" s="11">
        <v>351</v>
      </c>
      <c r="C13" s="44">
        <v>271</v>
      </c>
      <c r="D13" s="44">
        <v>309</v>
      </c>
      <c r="E13" s="53">
        <f t="shared" si="13"/>
        <v>38</v>
      </c>
      <c r="F13" s="46">
        <f t="shared" si="14"/>
        <v>0.14022140221402213</v>
      </c>
      <c r="G13" s="4">
        <f t="shared" si="0"/>
        <v>-42</v>
      </c>
      <c r="H13" s="9">
        <f t="shared" si="1"/>
        <v>-0.11965811965811966</v>
      </c>
      <c r="K13" s="6" t="s">
        <v>4</v>
      </c>
      <c r="L13" s="11">
        <v>165</v>
      </c>
      <c r="M13" s="44">
        <v>236</v>
      </c>
      <c r="N13" s="44">
        <v>204</v>
      </c>
      <c r="O13" s="58">
        <f t="shared" si="15"/>
        <v>-32</v>
      </c>
      <c r="P13" s="9">
        <f t="shared" si="16"/>
        <v>-0.13559322033898305</v>
      </c>
      <c r="Q13" s="56">
        <f t="shared" si="2"/>
        <v>39</v>
      </c>
      <c r="R13" s="46">
        <f t="shared" si="3"/>
        <v>0.23636363636363636</v>
      </c>
      <c r="T13" s="6" t="s">
        <v>4</v>
      </c>
      <c r="U13" s="15">
        <f t="shared" si="4"/>
        <v>516</v>
      </c>
      <c r="V13" s="15">
        <f t="shared" si="5"/>
        <v>507</v>
      </c>
      <c r="W13" s="17">
        <f t="shared" si="6"/>
        <v>513</v>
      </c>
      <c r="X13" s="56">
        <f t="shared" si="17"/>
        <v>6</v>
      </c>
      <c r="Y13" s="46">
        <f t="shared" si="18"/>
        <v>1.1834319526627219E-2</v>
      </c>
      <c r="Z13" s="4">
        <f t="shared" si="7"/>
        <v>-3</v>
      </c>
      <c r="AA13" s="9">
        <f t="shared" si="8"/>
        <v>-5.8139534883720929E-3</v>
      </c>
      <c r="AD13" s="6" t="s">
        <v>4</v>
      </c>
      <c r="AE13" s="15">
        <v>0</v>
      </c>
      <c r="AF13" s="15">
        <v>0</v>
      </c>
      <c r="AG13" s="17">
        <v>0</v>
      </c>
      <c r="AH13" s="56">
        <f t="shared" si="19"/>
        <v>0</v>
      </c>
      <c r="AI13" s="46" t="e">
        <f t="shared" si="20"/>
        <v>#DIV/0!</v>
      </c>
      <c r="AJ13" s="56">
        <f t="shared" si="9"/>
        <v>0</v>
      </c>
      <c r="AK13" s="46" t="e">
        <f t="shared" si="10"/>
        <v>#DIV/0!</v>
      </c>
      <c r="AN13" s="6" t="s">
        <v>4</v>
      </c>
      <c r="AO13" s="15">
        <v>0</v>
      </c>
      <c r="AP13" s="15">
        <v>0</v>
      </c>
      <c r="AQ13" s="15">
        <v>0</v>
      </c>
      <c r="AR13" s="56">
        <f t="shared" si="21"/>
        <v>0</v>
      </c>
      <c r="AS13" s="46" t="e">
        <f t="shared" si="22"/>
        <v>#DIV/0!</v>
      </c>
      <c r="AT13" s="56">
        <f t="shared" si="11"/>
        <v>0</v>
      </c>
      <c r="AU13" s="46" t="e">
        <f t="shared" si="12"/>
        <v>#DIV/0!</v>
      </c>
    </row>
    <row r="14" spans="1:47" ht="13.8">
      <c r="A14" s="6" t="s">
        <v>5</v>
      </c>
      <c r="B14" s="11">
        <v>741</v>
      </c>
      <c r="C14" s="44">
        <v>664</v>
      </c>
      <c r="D14" s="44">
        <v>656</v>
      </c>
      <c r="E14" s="63">
        <f t="shared" si="13"/>
        <v>-8</v>
      </c>
      <c r="F14" s="9">
        <f t="shared" si="14"/>
        <v>-1.2048192771084338E-2</v>
      </c>
      <c r="G14" s="4">
        <f t="shared" si="0"/>
        <v>-85</v>
      </c>
      <c r="H14" s="9">
        <f t="shared" si="1"/>
        <v>-0.11470985155195682</v>
      </c>
      <c r="K14" s="6" t="s">
        <v>5</v>
      </c>
      <c r="L14" s="11">
        <v>415</v>
      </c>
      <c r="M14" s="44">
        <v>561</v>
      </c>
      <c r="N14" s="44">
        <v>542</v>
      </c>
      <c r="O14" s="58">
        <f t="shared" si="15"/>
        <v>-19</v>
      </c>
      <c r="P14" s="9">
        <f t="shared" si="16"/>
        <v>-3.3868092691622102E-2</v>
      </c>
      <c r="Q14" s="56">
        <f t="shared" si="2"/>
        <v>127</v>
      </c>
      <c r="R14" s="46">
        <f t="shared" si="3"/>
        <v>0.30602409638554218</v>
      </c>
      <c r="T14" s="6" t="s">
        <v>5</v>
      </c>
      <c r="U14" s="15">
        <f t="shared" si="4"/>
        <v>1156</v>
      </c>
      <c r="V14" s="15">
        <f t="shared" si="5"/>
        <v>1225</v>
      </c>
      <c r="W14" s="17">
        <f t="shared" si="6"/>
        <v>1198</v>
      </c>
      <c r="X14" s="4">
        <f t="shared" si="17"/>
        <v>-27</v>
      </c>
      <c r="Y14" s="9">
        <f t="shared" si="18"/>
        <v>-2.2040816326530613E-2</v>
      </c>
      <c r="Z14" s="56">
        <f t="shared" si="7"/>
        <v>42</v>
      </c>
      <c r="AA14" s="46">
        <f t="shared" si="8"/>
        <v>3.6332179930795849E-2</v>
      </c>
      <c r="AD14" s="6" t="s">
        <v>5</v>
      </c>
      <c r="AE14" s="15">
        <v>0</v>
      </c>
      <c r="AF14" s="15">
        <v>0</v>
      </c>
      <c r="AG14" s="17">
        <v>11</v>
      </c>
      <c r="AH14" s="56">
        <f t="shared" si="19"/>
        <v>11</v>
      </c>
      <c r="AI14" s="46" t="e">
        <f t="shared" si="20"/>
        <v>#DIV/0!</v>
      </c>
      <c r="AJ14" s="56">
        <f t="shared" si="9"/>
        <v>11</v>
      </c>
      <c r="AK14" s="46" t="e">
        <f t="shared" si="10"/>
        <v>#DIV/0!</v>
      </c>
      <c r="AN14" s="6" t="s">
        <v>5</v>
      </c>
      <c r="AO14" s="15">
        <v>0</v>
      </c>
      <c r="AP14" s="15">
        <v>0</v>
      </c>
      <c r="AQ14" s="15">
        <v>0</v>
      </c>
      <c r="AR14" s="56">
        <f t="shared" si="21"/>
        <v>0</v>
      </c>
      <c r="AS14" s="46" t="e">
        <f t="shared" si="22"/>
        <v>#DIV/0!</v>
      </c>
      <c r="AT14" s="56">
        <f t="shared" si="11"/>
        <v>0</v>
      </c>
      <c r="AU14" s="46" t="e">
        <f t="shared" si="12"/>
        <v>#DIV/0!</v>
      </c>
    </row>
    <row r="15" spans="1:47" ht="13.8">
      <c r="A15" s="6" t="s">
        <v>14</v>
      </c>
      <c r="B15" s="18">
        <f>SUM(B5:B14)</f>
        <v>8748</v>
      </c>
      <c r="C15" s="23">
        <f>SUM(C5:C14)</f>
        <v>8226</v>
      </c>
      <c r="D15" s="24">
        <f>D5+D6+D7+D8+D9+D10+D11+D12+D13+D14</f>
        <v>8692</v>
      </c>
      <c r="E15" s="54">
        <f t="shared" si="13"/>
        <v>466</v>
      </c>
      <c r="F15" s="55">
        <f t="shared" si="14"/>
        <v>5.6649647459275469E-2</v>
      </c>
      <c r="G15" s="5">
        <f t="shared" si="0"/>
        <v>-56</v>
      </c>
      <c r="H15" s="10">
        <f t="shared" si="1"/>
        <v>-6.4014631915866481E-3</v>
      </c>
      <c r="K15" s="6" t="s">
        <v>15</v>
      </c>
      <c r="L15" s="8">
        <f>SUM(L5:L14)</f>
        <v>4740</v>
      </c>
      <c r="M15" s="8">
        <f>SUM(M5:M14)</f>
        <v>6350</v>
      </c>
      <c r="N15" s="42">
        <f>SUM(N5:N14)</f>
        <v>6745</v>
      </c>
      <c r="O15" s="59">
        <f t="shared" si="15"/>
        <v>395</v>
      </c>
      <c r="P15" s="52">
        <f t="shared" si="16"/>
        <v>6.2204724409448818E-2</v>
      </c>
      <c r="Q15" s="51">
        <f t="shared" si="2"/>
        <v>2005</v>
      </c>
      <c r="R15" s="52">
        <f t="shared" si="3"/>
        <v>0.4229957805907173</v>
      </c>
      <c r="T15" s="6" t="s">
        <v>13</v>
      </c>
      <c r="U15" s="16">
        <f t="shared" si="4"/>
        <v>13488</v>
      </c>
      <c r="V15" s="16">
        <f t="shared" si="5"/>
        <v>14576</v>
      </c>
      <c r="W15" s="40">
        <f t="shared" si="6"/>
        <v>15437</v>
      </c>
      <c r="X15" s="51">
        <f t="shared" si="17"/>
        <v>861</v>
      </c>
      <c r="Y15" s="52">
        <f t="shared" si="18"/>
        <v>5.9069703622392972E-2</v>
      </c>
      <c r="Z15" s="51">
        <f t="shared" si="7"/>
        <v>1949</v>
      </c>
      <c r="AA15" s="52">
        <f t="shared" si="8"/>
        <v>0.1444988137603796</v>
      </c>
      <c r="AD15" s="6" t="s">
        <v>13</v>
      </c>
      <c r="AE15" s="16">
        <f>SUM(AE5:AE14)</f>
        <v>0</v>
      </c>
      <c r="AF15" s="16">
        <f t="shared" ref="AF15:AG15" si="23">SUM(AF5:AF14)</f>
        <v>0</v>
      </c>
      <c r="AG15" s="16">
        <f t="shared" si="23"/>
        <v>435</v>
      </c>
      <c r="AH15" s="51">
        <f t="shared" si="19"/>
        <v>435</v>
      </c>
      <c r="AI15" s="52" t="e">
        <f t="shared" si="20"/>
        <v>#DIV/0!</v>
      </c>
      <c r="AJ15" s="51">
        <f t="shared" si="9"/>
        <v>435</v>
      </c>
      <c r="AK15" s="52" t="e">
        <f t="shared" si="10"/>
        <v>#DIV/0!</v>
      </c>
      <c r="AN15" s="6" t="s">
        <v>13</v>
      </c>
      <c r="AO15" s="16">
        <f>SUM(AO5:AO14)</f>
        <v>0</v>
      </c>
      <c r="AP15" s="16">
        <f t="shared" ref="AP15" si="24">SUM(AP5:AP14)</f>
        <v>0</v>
      </c>
      <c r="AQ15" s="16">
        <f t="shared" ref="AQ15" si="25">SUM(AQ5:AQ14)</f>
        <v>0</v>
      </c>
      <c r="AR15" s="51">
        <f t="shared" si="21"/>
        <v>0</v>
      </c>
      <c r="AS15" s="52" t="e">
        <f t="shared" si="22"/>
        <v>#DIV/0!</v>
      </c>
      <c r="AT15" s="51">
        <f t="shared" si="11"/>
        <v>0</v>
      </c>
      <c r="AU15" s="52" t="e">
        <f t="shared" si="12"/>
        <v>#DIV/0!</v>
      </c>
    </row>
    <row r="16" spans="1:47" ht="13.5" customHeight="1"/>
    <row r="17" spans="1:8" ht="13.5" customHeight="1"/>
    <row r="18" spans="1:8" ht="13.5" customHeight="1"/>
    <row r="19" spans="1:8" ht="13.5" customHeight="1"/>
    <row r="20" spans="1:8" ht="13.5" customHeight="1"/>
    <row r="21" spans="1:8" ht="13.5" customHeight="1"/>
    <row r="22" spans="1:8" ht="13.5" customHeight="1"/>
    <row r="23" spans="1:8" ht="17.399999999999999">
      <c r="A23" s="1" t="s">
        <v>16</v>
      </c>
    </row>
    <row r="24" spans="1:8" ht="7.5" customHeight="1"/>
    <row r="25" spans="1:8" ht="13.8">
      <c r="A25" s="2"/>
      <c r="B25" s="7" t="s">
        <v>17</v>
      </c>
      <c r="C25" s="7" t="s">
        <v>18</v>
      </c>
      <c r="D25" s="20" t="s">
        <v>19</v>
      </c>
      <c r="E25" s="21" t="s">
        <v>12</v>
      </c>
      <c r="F25" s="3" t="s">
        <v>10</v>
      </c>
      <c r="G25" s="3" t="s">
        <v>11</v>
      </c>
      <c r="H25" s="3" t="s">
        <v>10</v>
      </c>
    </row>
    <row r="26" spans="1:8" ht="13.8">
      <c r="A26" s="6" t="s">
        <v>0</v>
      </c>
      <c r="B26" s="11">
        <v>380</v>
      </c>
      <c r="C26" s="26">
        <v>316</v>
      </c>
      <c r="D26" s="25">
        <v>475</v>
      </c>
      <c r="E26" s="27">
        <f>D26-C26</f>
        <v>159</v>
      </c>
      <c r="F26" s="14">
        <f>(D26-C26)/C26</f>
        <v>0.50316455696202533</v>
      </c>
      <c r="G26" s="13">
        <f t="shared" ref="G26:G36" si="26">D26-B26</f>
        <v>95</v>
      </c>
      <c r="H26" s="14">
        <f t="shared" ref="H26:H36" si="27">(D26-B26)/B26</f>
        <v>0.25</v>
      </c>
    </row>
    <row r="27" spans="1:8" ht="13.8">
      <c r="A27" s="6" t="s">
        <v>6</v>
      </c>
      <c r="B27" s="11">
        <v>235</v>
      </c>
      <c r="C27" s="26">
        <v>127</v>
      </c>
      <c r="D27" s="25">
        <v>240</v>
      </c>
      <c r="E27" s="27">
        <f t="shared" ref="E27:E36" si="28">D27-C27</f>
        <v>113</v>
      </c>
      <c r="F27" s="14">
        <f t="shared" ref="F27:F36" si="29">(D27-C27)/C27</f>
        <v>0.88976377952755903</v>
      </c>
      <c r="G27" s="13">
        <f t="shared" si="26"/>
        <v>5</v>
      </c>
      <c r="H27" s="14">
        <f t="shared" si="27"/>
        <v>2.1276595744680851E-2</v>
      </c>
    </row>
    <row r="28" spans="1:8" ht="13.8">
      <c r="A28" s="6" t="s">
        <v>7</v>
      </c>
      <c r="B28" s="11">
        <v>88</v>
      </c>
      <c r="C28" s="26">
        <v>72</v>
      </c>
      <c r="D28" s="25">
        <v>116</v>
      </c>
      <c r="E28" s="27">
        <f t="shared" si="28"/>
        <v>44</v>
      </c>
      <c r="F28" s="14">
        <f t="shared" si="29"/>
        <v>0.61111111111111116</v>
      </c>
      <c r="G28" s="13">
        <f t="shared" si="26"/>
        <v>28</v>
      </c>
      <c r="H28" s="14">
        <f t="shared" si="27"/>
        <v>0.31818181818181818</v>
      </c>
    </row>
    <row r="29" spans="1:8" ht="13.8">
      <c r="A29" s="6" t="s">
        <v>1</v>
      </c>
      <c r="B29" s="11">
        <v>739</v>
      </c>
      <c r="C29" s="26">
        <v>308</v>
      </c>
      <c r="D29" s="25">
        <v>587</v>
      </c>
      <c r="E29" s="27">
        <f t="shared" si="28"/>
        <v>279</v>
      </c>
      <c r="F29" s="14">
        <f t="shared" si="29"/>
        <v>0.9058441558441559</v>
      </c>
      <c r="G29" s="4">
        <f t="shared" si="26"/>
        <v>-152</v>
      </c>
      <c r="H29" s="9">
        <f t="shared" si="27"/>
        <v>-0.20568335588633288</v>
      </c>
    </row>
    <row r="30" spans="1:8" ht="13.8">
      <c r="A30" s="6" t="s">
        <v>2</v>
      </c>
      <c r="B30" s="11">
        <v>1309</v>
      </c>
      <c r="C30" s="26">
        <v>930</v>
      </c>
      <c r="D30" s="25">
        <v>1423</v>
      </c>
      <c r="E30" s="27">
        <f t="shared" si="28"/>
        <v>493</v>
      </c>
      <c r="F30" s="14">
        <f t="shared" si="29"/>
        <v>0.53010752688172047</v>
      </c>
      <c r="G30" s="13">
        <f t="shared" si="26"/>
        <v>114</v>
      </c>
      <c r="H30" s="14">
        <f t="shared" si="27"/>
        <v>8.7089381207028263E-2</v>
      </c>
    </row>
    <row r="31" spans="1:8" ht="13.8">
      <c r="A31" s="6" t="s">
        <v>9</v>
      </c>
      <c r="B31" s="11">
        <v>797</v>
      </c>
      <c r="C31" s="26">
        <v>393</v>
      </c>
      <c r="D31" s="25">
        <v>807</v>
      </c>
      <c r="E31" s="27">
        <f t="shared" si="28"/>
        <v>414</v>
      </c>
      <c r="F31" s="14">
        <f t="shared" si="29"/>
        <v>1.0534351145038168</v>
      </c>
      <c r="G31" s="13">
        <f t="shared" si="26"/>
        <v>10</v>
      </c>
      <c r="H31" s="14">
        <f t="shared" si="27"/>
        <v>1.2547051442910916E-2</v>
      </c>
    </row>
    <row r="32" spans="1:8" ht="13.8">
      <c r="A32" s="6" t="s">
        <v>8</v>
      </c>
      <c r="B32" s="11">
        <v>394</v>
      </c>
      <c r="C32" s="26">
        <v>245</v>
      </c>
      <c r="D32" s="25">
        <v>432</v>
      </c>
      <c r="E32" s="27">
        <f t="shared" si="28"/>
        <v>187</v>
      </c>
      <c r="F32" s="14">
        <f t="shared" si="29"/>
        <v>0.76326530612244903</v>
      </c>
      <c r="G32" s="13">
        <f t="shared" si="26"/>
        <v>38</v>
      </c>
      <c r="H32" s="14">
        <f t="shared" si="27"/>
        <v>9.6446700507614211E-2</v>
      </c>
    </row>
    <row r="33" spans="1:18" ht="13.8">
      <c r="A33" s="6" t="s">
        <v>3</v>
      </c>
      <c r="B33" s="11">
        <v>2479</v>
      </c>
      <c r="C33" s="26">
        <v>1705</v>
      </c>
      <c r="D33" s="25">
        <v>2239</v>
      </c>
      <c r="E33" s="27">
        <f t="shared" si="28"/>
        <v>534</v>
      </c>
      <c r="F33" s="14">
        <f t="shared" si="29"/>
        <v>0.3131964809384164</v>
      </c>
      <c r="G33" s="4">
        <f t="shared" si="26"/>
        <v>-240</v>
      </c>
      <c r="H33" s="9">
        <f t="shared" si="27"/>
        <v>-9.6813231141589351E-2</v>
      </c>
    </row>
    <row r="34" spans="1:18" ht="13.8">
      <c r="A34" s="6" t="s">
        <v>4</v>
      </c>
      <c r="B34" s="11">
        <v>760</v>
      </c>
      <c r="C34" s="26">
        <v>167</v>
      </c>
      <c r="D34" s="25">
        <v>676</v>
      </c>
      <c r="E34" s="27">
        <f t="shared" si="28"/>
        <v>509</v>
      </c>
      <c r="F34" s="14">
        <f t="shared" si="29"/>
        <v>3.0479041916167664</v>
      </c>
      <c r="G34" s="4">
        <f t="shared" si="26"/>
        <v>-84</v>
      </c>
      <c r="H34" s="9">
        <f t="shared" si="27"/>
        <v>-0.11052631578947368</v>
      </c>
    </row>
    <row r="35" spans="1:18" ht="13.8">
      <c r="A35" s="6" t="s">
        <v>5</v>
      </c>
      <c r="B35" s="11">
        <v>605</v>
      </c>
      <c r="C35" s="26">
        <v>504</v>
      </c>
      <c r="D35" s="25">
        <v>734</v>
      </c>
      <c r="E35" s="27">
        <f t="shared" si="28"/>
        <v>230</v>
      </c>
      <c r="F35" s="14">
        <f t="shared" si="29"/>
        <v>0.45634920634920634</v>
      </c>
      <c r="G35" s="13">
        <f t="shared" si="26"/>
        <v>129</v>
      </c>
      <c r="H35" s="14">
        <f t="shared" si="27"/>
        <v>0.21322314049586777</v>
      </c>
    </row>
    <row r="36" spans="1:18" ht="13.8">
      <c r="A36" s="6" t="s">
        <v>15</v>
      </c>
      <c r="B36" s="8">
        <f>SUM(B26:B35)</f>
        <v>7786</v>
      </c>
      <c r="C36" s="18">
        <f>SUM(C26:C35)</f>
        <v>4767</v>
      </c>
      <c r="D36" s="22">
        <f>SUM(D26:D35)</f>
        <v>7729</v>
      </c>
      <c r="E36" s="19">
        <f t="shared" si="28"/>
        <v>2962</v>
      </c>
      <c r="F36" s="12">
        <f t="shared" si="29"/>
        <v>0.62135514998951125</v>
      </c>
      <c r="G36" s="5">
        <f t="shared" si="26"/>
        <v>-57</v>
      </c>
      <c r="H36" s="10">
        <f t="shared" si="27"/>
        <v>-7.3208322630362189E-3</v>
      </c>
    </row>
    <row r="37" spans="1:18" ht="15.75" customHeight="1"/>
    <row r="38" spans="1:18" ht="15.75" customHeight="1"/>
    <row r="39" spans="1:18" ht="15.75" customHeight="1"/>
    <row r="40" spans="1:18" ht="15.75" customHeight="1"/>
    <row r="41" spans="1:18" ht="15.75" customHeight="1"/>
    <row r="42" spans="1:18" ht="15.75" customHeight="1">
      <c r="A42" s="1" t="s">
        <v>30</v>
      </c>
      <c r="K42" s="1" t="s">
        <v>29</v>
      </c>
    </row>
    <row r="43" spans="1:18" ht="15.75" customHeight="1"/>
    <row r="44" spans="1:18" ht="13.8">
      <c r="A44" s="2"/>
      <c r="B44" s="20" t="s">
        <v>28</v>
      </c>
      <c r="C44" s="50" t="s">
        <v>27</v>
      </c>
      <c r="D44" s="7" t="s">
        <v>34</v>
      </c>
      <c r="E44" s="41" t="s">
        <v>12</v>
      </c>
      <c r="F44" s="21" t="s">
        <v>10</v>
      </c>
      <c r="G44" s="21" t="s">
        <v>26</v>
      </c>
      <c r="H44" s="21" t="s">
        <v>10</v>
      </c>
      <c r="K44" s="2"/>
      <c r="L44" s="20" t="s">
        <v>28</v>
      </c>
      <c r="M44" s="45" t="s">
        <v>27</v>
      </c>
      <c r="N44" s="7" t="s">
        <v>34</v>
      </c>
      <c r="O44" s="21" t="s">
        <v>12</v>
      </c>
      <c r="P44" s="3" t="s">
        <v>10</v>
      </c>
      <c r="Q44" s="3" t="s">
        <v>26</v>
      </c>
      <c r="R44" s="3" t="s">
        <v>10</v>
      </c>
    </row>
    <row r="45" spans="1:18" ht="13.8">
      <c r="A45" s="6" t="s">
        <v>23</v>
      </c>
      <c r="B45" s="11">
        <v>5683</v>
      </c>
      <c r="C45" s="60">
        <v>6611</v>
      </c>
      <c r="D45" s="64">
        <v>7351</v>
      </c>
      <c r="E45" s="61">
        <f t="shared" ref="E45" si="30">D45-C45</f>
        <v>740</v>
      </c>
      <c r="F45" s="52">
        <f t="shared" ref="F45" si="31">(D45-C45)/C45</f>
        <v>0.11193465436393889</v>
      </c>
      <c r="G45" s="51">
        <f>D45-B45</f>
        <v>1668</v>
      </c>
      <c r="H45" s="52">
        <f>(D45-B45)/B45</f>
        <v>0.29350695055428472</v>
      </c>
      <c r="K45" s="6" t="s">
        <v>21</v>
      </c>
      <c r="L45" s="11">
        <v>788</v>
      </c>
      <c r="M45" s="44">
        <v>1166</v>
      </c>
      <c r="N45" s="44">
        <v>1209</v>
      </c>
      <c r="O45" s="53">
        <f>N45-M45</f>
        <v>43</v>
      </c>
      <c r="P45" s="46">
        <f>(N45-M45)/M45</f>
        <v>3.687821612349914E-2</v>
      </c>
      <c r="Q45" s="53">
        <f>N45-L45</f>
        <v>421</v>
      </c>
      <c r="R45" s="46">
        <f>(N45-L45)/L45</f>
        <v>0.53426395939086291</v>
      </c>
    </row>
    <row r="46" spans="1:18" ht="13.8">
      <c r="A46" s="6" t="s">
        <v>24</v>
      </c>
      <c r="B46" s="11">
        <v>7805</v>
      </c>
      <c r="C46" s="60">
        <v>7965</v>
      </c>
      <c r="D46" s="64">
        <v>8521</v>
      </c>
      <c r="E46" s="61">
        <f>D46-C46</f>
        <v>556</v>
      </c>
      <c r="F46" s="52">
        <f>(D46-C46)/C46</f>
        <v>6.9805398618957945E-2</v>
      </c>
      <c r="G46" s="51">
        <f>D46-B46</f>
        <v>716</v>
      </c>
      <c r="H46" s="52">
        <f>(D46-B46)/B46</f>
        <v>9.1736066623959001E-2</v>
      </c>
      <c r="K46" s="6" t="s">
        <v>22</v>
      </c>
      <c r="L46" s="11">
        <v>825</v>
      </c>
      <c r="M46" s="44">
        <v>793</v>
      </c>
      <c r="N46" s="44">
        <v>812</v>
      </c>
      <c r="O46" s="53">
        <f>N46-M46</f>
        <v>19</v>
      </c>
      <c r="P46" s="46">
        <f>(N46-M46)/M46</f>
        <v>2.3959646910466582E-2</v>
      </c>
      <c r="Q46" s="4">
        <f>N46-L46</f>
        <v>-13</v>
      </c>
      <c r="R46" s="9">
        <f>(N46-L46)/L46</f>
        <v>-1.5757575757575758E-2</v>
      </c>
    </row>
    <row r="47" spans="1:18" ht="13.8">
      <c r="A47" s="28"/>
      <c r="B47" s="47"/>
      <c r="C47" s="48"/>
      <c r="D47" s="49"/>
      <c r="E47" s="34"/>
      <c r="F47" s="35"/>
      <c r="G47" s="34"/>
      <c r="H47" s="35"/>
      <c r="K47" s="16" t="s">
        <v>20</v>
      </c>
      <c r="L47" s="8">
        <f>SUM(L40:L46)</f>
        <v>1613</v>
      </c>
      <c r="M47" s="23">
        <f>SUM(M40:M46)</f>
        <v>1959</v>
      </c>
      <c r="N47" s="8">
        <f>SUM(N40:N46)</f>
        <v>2021</v>
      </c>
      <c r="O47" s="62">
        <f t="shared" ref="O47" si="32">N47-M47</f>
        <v>62</v>
      </c>
      <c r="P47" s="52">
        <f t="shared" ref="P47" si="33">(N47-M47)/M47</f>
        <v>3.1648800408371619E-2</v>
      </c>
      <c r="Q47" s="51">
        <f>N47-L47</f>
        <v>408</v>
      </c>
      <c r="R47" s="52">
        <f>(N47-L47)/L47</f>
        <v>0.25294482331060136</v>
      </c>
    </row>
    <row r="48" spans="1:18" ht="13.8">
      <c r="A48" s="28"/>
      <c r="B48" s="47"/>
      <c r="C48" s="48"/>
      <c r="D48" s="49"/>
      <c r="E48" s="34"/>
      <c r="F48" s="35"/>
      <c r="G48" s="36"/>
      <c r="H48" s="35"/>
      <c r="K48" s="28"/>
      <c r="L48" s="29"/>
      <c r="M48" s="30"/>
      <c r="N48" s="43"/>
      <c r="O48" s="34"/>
      <c r="P48" s="35"/>
      <c r="Q48" s="36"/>
      <c r="R48" s="35"/>
    </row>
    <row r="49" spans="1:18" ht="13.8">
      <c r="A49" s="28"/>
      <c r="B49" s="47"/>
      <c r="C49" s="48"/>
      <c r="D49" s="49"/>
      <c r="E49" s="34"/>
      <c r="F49" s="35"/>
      <c r="G49" s="36"/>
      <c r="H49" s="35"/>
      <c r="K49" s="28"/>
      <c r="L49" s="29"/>
      <c r="M49" s="30"/>
      <c r="N49" s="43"/>
      <c r="O49" s="34"/>
      <c r="P49" s="35"/>
      <c r="Q49" s="36"/>
      <c r="R49" s="35"/>
    </row>
    <row r="50" spans="1:18" ht="13.8">
      <c r="K50" s="28"/>
      <c r="L50" s="29"/>
      <c r="M50" s="30"/>
      <c r="N50" s="43"/>
      <c r="O50" s="34"/>
      <c r="P50" s="35"/>
      <c r="Q50" s="36"/>
      <c r="R50" s="35"/>
    </row>
    <row r="51" spans="1:18" ht="13.8">
      <c r="K51" s="28"/>
      <c r="L51" s="29"/>
      <c r="M51" s="30"/>
      <c r="N51" s="43"/>
      <c r="O51" s="34"/>
      <c r="P51" s="35"/>
      <c r="Q51" s="36"/>
      <c r="R51" s="35"/>
    </row>
    <row r="52" spans="1:18" ht="13.8">
      <c r="K52" s="28"/>
      <c r="L52" s="29"/>
      <c r="M52" s="30"/>
      <c r="N52" s="43"/>
      <c r="O52" s="34"/>
      <c r="P52" s="35"/>
      <c r="Q52" s="36"/>
      <c r="R52" s="35"/>
    </row>
    <row r="53" spans="1:18" ht="13.8">
      <c r="A53" s="28"/>
      <c r="B53" s="28"/>
      <c r="C53" s="28"/>
      <c r="D53" s="28"/>
      <c r="E53" s="37"/>
      <c r="F53" s="38"/>
      <c r="G53" s="39"/>
      <c r="H53" s="38"/>
      <c r="K53" s="28"/>
      <c r="L53" s="31"/>
      <c r="M53" s="32"/>
      <c r="N53" s="33"/>
      <c r="O53" s="37"/>
      <c r="P53" s="38"/>
      <c r="Q53" s="39"/>
      <c r="R53" s="38"/>
    </row>
    <row r="78" spans="1:1" ht="17.399999999999999">
      <c r="A78" s="1"/>
    </row>
  </sheetData>
  <phoneticPr fontId="5" type="noConversion"/>
  <printOptions horizontalCentered="1"/>
  <pageMargins left="0.39370078740157483" right="0.39370078740157483" top="0.39370078740157483" bottom="0.39370078740157483" header="0.39370078740157483" footer="0.19685039370078741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EVOLADLY</vt:lpstr>
      <vt:lpstr>EVOLADLY!Zone_d_impression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Maxime CARLOMAGNO</cp:lastModifiedBy>
  <cp:lastPrinted>2022-01-17T08:53:14Z</cp:lastPrinted>
  <dcterms:created xsi:type="dcterms:W3CDTF">2005-06-14T09:37:53Z</dcterms:created>
  <dcterms:modified xsi:type="dcterms:W3CDTF">2023-10-27T10:10:32Z</dcterms:modified>
</cp:coreProperties>
</file>