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PHILIPPE OK\LAURATT\"/>
    </mc:Choice>
  </mc:AlternateContent>
  <xr:revisionPtr revIDLastSave="0" documentId="13_ncr:1_{CBA0D09B-73F8-4499-B0BE-27657E15C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OLADLY" sheetId="1" r:id="rId1"/>
  </sheets>
  <definedNames>
    <definedName name="_xlnm.Print_Area" localSheetId="0">EVOLADLY!$A$2:$H$55</definedName>
  </definedNames>
  <calcPr calcId="191029"/>
</workbook>
</file>

<file path=xl/calcChain.xml><?xml version="1.0" encoding="utf-8"?>
<calcChain xmlns="http://schemas.openxmlformats.org/spreadsheetml/2006/main">
  <c r="W15" i="1" l="1"/>
  <c r="M47" i="1"/>
  <c r="C15" i="1"/>
  <c r="H52" i="1"/>
  <c r="G52" i="1"/>
  <c r="F52" i="1"/>
  <c r="E52" i="1"/>
  <c r="H51" i="1"/>
  <c r="G51" i="1"/>
  <c r="F51" i="1"/>
  <c r="E51" i="1"/>
  <c r="H45" i="1"/>
  <c r="G45" i="1"/>
  <c r="F45" i="1"/>
  <c r="E45" i="1"/>
  <c r="R45" i="1"/>
  <c r="Q45" i="1"/>
  <c r="N47" i="1"/>
  <c r="R10" i="1"/>
  <c r="Q10" i="1"/>
  <c r="L47" i="1"/>
  <c r="F14" i="1"/>
  <c r="F13" i="1"/>
  <c r="E14" i="1"/>
  <c r="E13" i="1"/>
  <c r="W7" i="1"/>
  <c r="W8" i="1"/>
  <c r="W9" i="1"/>
  <c r="W10" i="1"/>
  <c r="W11" i="1"/>
  <c r="W12" i="1"/>
  <c r="W13" i="1"/>
  <c r="W14" i="1"/>
  <c r="W6" i="1"/>
  <c r="W5" i="1"/>
  <c r="V7" i="1"/>
  <c r="V8" i="1"/>
  <c r="V9" i="1"/>
  <c r="V10" i="1"/>
  <c r="V11" i="1"/>
  <c r="V12" i="1"/>
  <c r="V13" i="1"/>
  <c r="V14" i="1"/>
  <c r="V5" i="1"/>
  <c r="V6" i="1"/>
  <c r="U7" i="1"/>
  <c r="U8" i="1"/>
  <c r="U9" i="1"/>
  <c r="U10" i="1"/>
  <c r="U11" i="1"/>
  <c r="U12" i="1"/>
  <c r="U13" i="1"/>
  <c r="U14" i="1"/>
  <c r="U6" i="1"/>
  <c r="U5" i="1"/>
  <c r="N15" i="1"/>
  <c r="M15" i="1"/>
  <c r="L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6" i="1"/>
  <c r="Q46" i="1"/>
  <c r="P46" i="1"/>
  <c r="O46" i="1"/>
  <c r="P45" i="1"/>
  <c r="O45" i="1"/>
  <c r="D36" i="1"/>
  <c r="D15" i="1"/>
  <c r="C36" i="1"/>
  <c r="B36" i="1"/>
  <c r="B15" i="1"/>
  <c r="H27" i="1"/>
  <c r="H28" i="1"/>
  <c r="H29" i="1"/>
  <c r="H30" i="1"/>
  <c r="H31" i="1"/>
  <c r="H32" i="1"/>
  <c r="H33" i="1"/>
  <c r="H34" i="1"/>
  <c r="H35" i="1"/>
  <c r="H26" i="1"/>
  <c r="G27" i="1"/>
  <c r="G28" i="1"/>
  <c r="G29" i="1"/>
  <c r="G30" i="1"/>
  <c r="G31" i="1"/>
  <c r="G32" i="1"/>
  <c r="G33" i="1"/>
  <c r="G34" i="1"/>
  <c r="G35" i="1"/>
  <c r="G26" i="1"/>
  <c r="H6" i="1"/>
  <c r="H7" i="1"/>
  <c r="H8" i="1"/>
  <c r="H9" i="1"/>
  <c r="H10" i="1"/>
  <c r="H11" i="1"/>
  <c r="H12" i="1"/>
  <c r="H13" i="1"/>
  <c r="H14" i="1"/>
  <c r="H5" i="1"/>
  <c r="G6" i="1"/>
  <c r="G7" i="1"/>
  <c r="G8" i="1"/>
  <c r="G9" i="1"/>
  <c r="G10" i="1"/>
  <c r="G11" i="1"/>
  <c r="G12" i="1"/>
  <c r="G13" i="1"/>
  <c r="G14" i="1"/>
  <c r="G5" i="1"/>
  <c r="F27" i="1"/>
  <c r="F28" i="1"/>
  <c r="F29" i="1"/>
  <c r="F30" i="1"/>
  <c r="F31" i="1"/>
  <c r="F32" i="1"/>
  <c r="F33" i="1"/>
  <c r="F34" i="1"/>
  <c r="F35" i="1"/>
  <c r="F26" i="1"/>
  <c r="F6" i="1"/>
  <c r="F7" i="1"/>
  <c r="F8" i="1"/>
  <c r="F9" i="1"/>
  <c r="F10" i="1"/>
  <c r="F11" i="1"/>
  <c r="F12" i="1"/>
  <c r="F5" i="1"/>
  <c r="E27" i="1"/>
  <c r="E28" i="1"/>
  <c r="E29" i="1"/>
  <c r="E30" i="1"/>
  <c r="E31" i="1"/>
  <c r="E32" i="1"/>
  <c r="E33" i="1"/>
  <c r="E34" i="1"/>
  <c r="E35" i="1"/>
  <c r="E26" i="1"/>
  <c r="E6" i="1"/>
  <c r="E7" i="1"/>
  <c r="E8" i="1"/>
  <c r="E9" i="1"/>
  <c r="E10" i="1"/>
  <c r="E11" i="1"/>
  <c r="E12" i="1"/>
  <c r="E5" i="1"/>
  <c r="U15" i="1" l="1"/>
  <c r="R47" i="1"/>
  <c r="P47" i="1"/>
  <c r="O47" i="1"/>
  <c r="Q47" i="1"/>
  <c r="R15" i="1"/>
  <c r="Z9" i="1"/>
  <c r="Z7" i="1"/>
  <c r="AA14" i="1"/>
  <c r="AA7" i="1"/>
  <c r="AA9" i="1"/>
  <c r="Z14" i="1"/>
  <c r="P15" i="1"/>
  <c r="V15" i="1"/>
  <c r="O15" i="1"/>
  <c r="Q15" i="1"/>
  <c r="Z8" i="1"/>
  <c r="Z6" i="1"/>
  <c r="Z13" i="1"/>
  <c r="Z12" i="1"/>
  <c r="X14" i="1"/>
  <c r="AA12" i="1"/>
  <c r="AA10" i="1"/>
  <c r="AA5" i="1"/>
  <c r="H15" i="1"/>
  <c r="H36" i="1"/>
  <c r="X11" i="1"/>
  <c r="Y12" i="1"/>
  <c r="Y9" i="1"/>
  <c r="Y8" i="1"/>
  <c r="AA11" i="1"/>
  <c r="Y14" i="1"/>
  <c r="Z11" i="1"/>
  <c r="AA8" i="1"/>
  <c r="G36" i="1"/>
  <c r="F36" i="1"/>
  <c r="Y7" i="1"/>
  <c r="E36" i="1"/>
  <c r="AA13" i="1"/>
  <c r="Y13" i="1"/>
  <c r="Y10" i="1"/>
  <c r="X10" i="1"/>
  <c r="Z10" i="1"/>
  <c r="Y6" i="1"/>
  <c r="X6" i="1"/>
  <c r="AA6" i="1"/>
  <c r="Z5" i="1"/>
  <c r="E15" i="1"/>
  <c r="G15" i="1"/>
  <c r="X13" i="1"/>
  <c r="X12" i="1"/>
  <c r="Y5" i="1"/>
  <c r="X5" i="1"/>
  <c r="X8" i="1"/>
  <c r="Y11" i="1"/>
  <c r="F15" i="1"/>
  <c r="X9" i="1"/>
  <c r="X7" i="1"/>
  <c r="Z15" i="1" l="1"/>
  <c r="AA15" i="1"/>
  <c r="Y15" i="1"/>
  <c r="X15" i="1"/>
</calcChain>
</file>

<file path=xl/sharedStrings.xml><?xml version="1.0" encoding="utf-8"?>
<sst xmlns="http://schemas.openxmlformats.org/spreadsheetml/2006/main" count="104" uniqueCount="35">
  <si>
    <t>Ain</t>
  </si>
  <si>
    <t>Drôme-Ardèche</t>
  </si>
  <si>
    <t>Isère</t>
  </si>
  <si>
    <t>Rhône</t>
  </si>
  <si>
    <t>Savoie</t>
  </si>
  <si>
    <t>Haute-Savoie</t>
  </si>
  <si>
    <t>Allier</t>
  </si>
  <si>
    <t>Cantal</t>
  </si>
  <si>
    <t>Puy-de-Dôme</t>
  </si>
  <si>
    <t>Loire-Haute-Loire</t>
  </si>
  <si>
    <t>%</t>
  </si>
  <si>
    <t>Diff. 19-22</t>
  </si>
  <si>
    <t>Diff. 21-22</t>
  </si>
  <si>
    <t>AURA TOTAL</t>
  </si>
  <si>
    <t>AURA PROMOS</t>
  </si>
  <si>
    <t>EVOLUTION LICENCES PROMOS AU 23 MAI</t>
  </si>
  <si>
    <t>31.05.19</t>
  </si>
  <si>
    <t>28.05.21</t>
  </si>
  <si>
    <t>23.05.22</t>
  </si>
  <si>
    <t>Féminines Total</t>
  </si>
  <si>
    <t>Nombre de clubs AURA</t>
  </si>
  <si>
    <t>Féminines Loisirs</t>
  </si>
  <si>
    <t>Féminines Compétitions</t>
  </si>
  <si>
    <t>Nombre de joueurs -19</t>
  </si>
  <si>
    <t>Nombre de joueurs +19</t>
  </si>
  <si>
    <t>Diff. 23-24</t>
  </si>
  <si>
    <t>30.06.24</t>
  </si>
  <si>
    <t>Diff. Fin saison 23.24</t>
  </si>
  <si>
    <t>AURA LOISIRS</t>
  </si>
  <si>
    <t>AURA COMPET + DIR</t>
  </si>
  <si>
    <t>30.06.25</t>
  </si>
  <si>
    <t>EVOLUTION LICENCES COMPETITIONS + DIRIGEANT AU 30 JUIN</t>
  </si>
  <si>
    <t>EVOLUTION LICENCES LOISIRS AU 30 JUIN</t>
  </si>
  <si>
    <t>EVOLUTION TOTAL LICENCES 30 JUIN</t>
  </si>
  <si>
    <t>COMPARAISON EVOLUTION LICENCES AURA FEMININES AU 30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</si>
</sst>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7"/>
    </font>
    <font>
      <b/>
      <sz val="11"/>
      <name val="7"/>
    </font>
    <font>
      <b/>
      <sz val="11"/>
      <color rgb="FF000000"/>
      <name val="7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F70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6" borderId="3" applyNumberFormat="0" applyAlignment="0" applyProtection="0"/>
    <xf numFmtId="0" fontId="14" fillId="0" borderId="4" applyNumberFormat="0" applyFill="0" applyAlignment="0" applyProtection="0"/>
    <xf numFmtId="0" fontId="15" fillId="27" borderId="3" applyNumberFormat="0" applyAlignment="0" applyProtection="0"/>
    <xf numFmtId="0" fontId="16" fillId="28" borderId="0" applyNumberFormat="0" applyBorder="0" applyAlignment="0" applyProtection="0"/>
    <xf numFmtId="40" fontId="5" fillId="0" borderId="0" applyFont="0" applyFill="0" applyBorder="0" applyAlignment="0" applyProtection="0"/>
    <xf numFmtId="0" fontId="17" fillId="29" borderId="0" applyNumberFormat="0" applyBorder="0" applyAlignment="0" applyProtection="0"/>
    <xf numFmtId="0" fontId="10" fillId="0" borderId="0"/>
    <xf numFmtId="0" fontId="10" fillId="30" borderId="5" applyNumberFormat="0" applyFont="0" applyAlignment="0" applyProtection="0"/>
    <xf numFmtId="9" fontId="5" fillId="0" borderId="0" applyFont="0" applyFill="0" applyBorder="0" applyAlignment="0" applyProtection="0"/>
    <xf numFmtId="0" fontId="18" fillId="31" borderId="0" applyNumberFormat="0" applyBorder="0" applyAlignment="0" applyProtection="0"/>
    <xf numFmtId="0" fontId="19" fillId="2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32" borderId="11" applyNumberFormat="0" applyAlignment="0" applyProtection="0"/>
    <xf numFmtId="0" fontId="4" fillId="0" borderId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0" borderId="5" applyNumberFormat="0" applyFont="0" applyAlignment="0" applyProtection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3" fontId="8" fillId="33" borderId="1" xfId="0" applyNumberFormat="1" applyFont="1" applyFill="1" applyBorder="1" applyAlignment="1">
      <alignment horizontal="right"/>
    </xf>
    <xf numFmtId="3" fontId="9" fillId="33" borderId="1" xfId="0" applyNumberFormat="1" applyFont="1" applyFill="1" applyBorder="1" applyAlignment="1">
      <alignment horizontal="right"/>
    </xf>
    <xf numFmtId="3" fontId="9" fillId="0" borderId="2" xfId="0" applyNumberFormat="1" applyFont="1" applyBorder="1"/>
    <xf numFmtId="14" fontId="9" fillId="0" borderId="1" xfId="0" applyNumberFormat="1" applyFont="1" applyBorder="1" applyAlignment="1">
      <alignment horizontal="center"/>
    </xf>
    <xf numFmtId="3" fontId="9" fillId="34" borderId="1" xfId="0" applyNumberFormat="1" applyFont="1" applyFill="1" applyBorder="1"/>
    <xf numFmtId="164" fontId="8" fillId="33" borderId="1" xfId="34" applyNumberFormat="1" applyFont="1" applyFill="1" applyBorder="1" applyAlignment="1">
      <alignment horizontal="right"/>
    </xf>
    <xf numFmtId="164" fontId="9" fillId="33" borderId="1" xfId="34" applyNumberFormat="1" applyFont="1" applyFill="1" applyBorder="1" applyAlignment="1">
      <alignment horizontal="right"/>
    </xf>
    <xf numFmtId="3" fontId="8" fillId="34" borderId="1" xfId="0" applyNumberFormat="1" applyFont="1" applyFill="1" applyBorder="1"/>
    <xf numFmtId="164" fontId="9" fillId="35" borderId="1" xfId="34" applyNumberFormat="1" applyFont="1" applyFill="1" applyBorder="1" applyAlignment="1">
      <alignment horizontal="right"/>
    </xf>
    <xf numFmtId="3" fontId="8" fillId="35" borderId="1" xfId="0" applyNumberFormat="1" applyFont="1" applyFill="1" applyBorder="1" applyAlignment="1">
      <alignment horizontal="right"/>
    </xf>
    <xf numFmtId="164" fontId="8" fillId="35" borderId="1" xfId="34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9" fillId="0" borderId="1" xfId="0" applyNumberFormat="1" applyFont="1" applyBorder="1"/>
    <xf numFmtId="38" fontId="27" fillId="0" borderId="1" xfId="32" applyNumberFormat="1" applyFont="1" applyBorder="1" applyAlignment="1">
      <alignment horizontal="right" wrapText="1"/>
    </xf>
    <xf numFmtId="3" fontId="9" fillId="34" borderId="12" xfId="0" applyNumberFormat="1" applyFont="1" applyFill="1" applyBorder="1"/>
    <xf numFmtId="3" fontId="9" fillId="35" borderId="12" xfId="0" applyNumberFormat="1" applyFont="1" applyFill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8" fillId="0" borderId="12" xfId="32" applyFont="1" applyBorder="1" applyAlignment="1">
      <alignment horizontal="right" wrapText="1"/>
    </xf>
    <xf numFmtId="3" fontId="30" fillId="34" borderId="1" xfId="0" applyNumberFormat="1" applyFont="1" applyFill="1" applyBorder="1"/>
    <xf numFmtId="38" fontId="31" fillId="0" borderId="1" xfId="30" applyNumberFormat="1" applyFont="1" applyFill="1" applyBorder="1" applyAlignment="1" applyProtection="1">
      <alignment horizontal="right" wrapText="1"/>
    </xf>
    <xf numFmtId="0" fontId="27" fillId="0" borderId="1" xfId="0" applyFont="1" applyBorder="1" applyAlignment="1">
      <alignment horizontal="center" vertical="center" wrapText="1"/>
    </xf>
    <xf numFmtId="3" fontId="8" fillId="34" borderId="2" xfId="0" applyNumberFormat="1" applyFont="1" applyFill="1" applyBorder="1"/>
    <xf numFmtId="3" fontId="8" fillId="35" borderId="14" xfId="0" applyNumberFormat="1" applyFont="1" applyFill="1" applyBorder="1" applyAlignment="1">
      <alignment horizontal="right"/>
    </xf>
    <xf numFmtId="3" fontId="9" fillId="0" borderId="0" xfId="0" applyNumberFormat="1" applyFont="1"/>
    <xf numFmtId="3" fontId="8" fillId="34" borderId="0" xfId="0" applyNumberFormat="1" applyFont="1" applyFill="1"/>
    <xf numFmtId="3" fontId="29" fillId="34" borderId="0" xfId="0" applyNumberFormat="1" applyFont="1" applyFill="1"/>
    <xf numFmtId="3" fontId="9" fillId="34" borderId="0" xfId="0" applyNumberFormat="1" applyFont="1" applyFill="1"/>
    <xf numFmtId="3" fontId="30" fillId="34" borderId="0" xfId="0" applyNumberFormat="1" applyFont="1" applyFill="1"/>
    <xf numFmtId="38" fontId="31" fillId="0" borderId="0" xfId="30" applyNumberFormat="1" applyFont="1" applyFill="1" applyBorder="1" applyAlignment="1" applyProtection="1">
      <alignment horizontal="right" wrapText="1"/>
    </xf>
    <xf numFmtId="3" fontId="29" fillId="0" borderId="0" xfId="0" applyNumberFormat="1" applyFont="1" applyAlignment="1">
      <alignment horizontal="right"/>
    </xf>
    <xf numFmtId="164" fontId="8" fillId="0" borderId="0" xfId="34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30" fillId="0" borderId="0" xfId="0" applyNumberFormat="1" applyFont="1" applyAlignment="1">
      <alignment horizontal="right"/>
    </xf>
    <xf numFmtId="164" fontId="9" fillId="0" borderId="0" xfId="34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15" xfId="0" applyFont="1" applyBorder="1" applyAlignment="1">
      <alignment horizontal="center"/>
    </xf>
    <xf numFmtId="0" fontId="28" fillId="0" borderId="1" xfId="32" applyFont="1" applyBorder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right" vertical="center" wrapText="1"/>
    </xf>
    <xf numFmtId="164" fontId="8" fillId="36" borderId="1" xfId="34" applyNumberFormat="1" applyFont="1" applyFill="1" applyBorder="1" applyAlignment="1">
      <alignment horizontal="right"/>
    </xf>
    <xf numFmtId="3" fontId="8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horizontal="right" vertical="center" wrapText="1"/>
    </xf>
    <xf numFmtId="3" fontId="9" fillId="36" borderId="1" xfId="0" applyNumberFormat="1" applyFont="1" applyFill="1" applyBorder="1" applyAlignment="1">
      <alignment horizontal="right"/>
    </xf>
    <xf numFmtId="164" fontId="9" fillId="36" borderId="1" xfId="34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/>
    </xf>
    <xf numFmtId="3" fontId="30" fillId="36" borderId="14" xfId="0" applyNumberFormat="1" applyFont="1" applyFill="1" applyBorder="1" applyAlignment="1">
      <alignment horizontal="right"/>
    </xf>
    <xf numFmtId="164" fontId="9" fillId="36" borderId="12" xfId="34" applyNumberFormat="1" applyFont="1" applyFill="1" applyBorder="1" applyAlignment="1">
      <alignment horizontal="right"/>
    </xf>
    <xf numFmtId="3" fontId="8" fillId="36" borderId="1" xfId="0" applyNumberFormat="1" applyFont="1" applyFill="1" applyBorder="1" applyAlignment="1">
      <alignment horizontal="right"/>
    </xf>
    <xf numFmtId="3" fontId="8" fillId="36" borderId="14" xfId="0" applyNumberFormat="1" applyFont="1" applyFill="1" applyBorder="1" applyAlignment="1">
      <alignment horizontal="right"/>
    </xf>
    <xf numFmtId="3" fontId="9" fillId="36" borderId="16" xfId="0" applyNumberFormat="1" applyFont="1" applyFill="1" applyBorder="1" applyAlignment="1">
      <alignment horizontal="right"/>
    </xf>
    <xf numFmtId="0" fontId="27" fillId="0" borderId="17" xfId="0" applyFont="1" applyBorder="1" applyAlignment="1">
      <alignment horizontal="center" vertical="center" wrapText="1"/>
    </xf>
    <xf numFmtId="1" fontId="27" fillId="0" borderId="17" xfId="0" applyNumberFormat="1" applyFont="1" applyBorder="1" applyAlignment="1">
      <alignment horizontal="center" wrapText="1"/>
    </xf>
    <xf numFmtId="3" fontId="9" fillId="36" borderId="14" xfId="0" applyNumberFormat="1" applyFont="1" applyFill="1" applyBorder="1" applyAlignment="1">
      <alignment horizontal="right"/>
    </xf>
    <xf numFmtId="3" fontId="30" fillId="36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20" fontId="0" fillId="0" borderId="0" xfId="0" applyNumberFormat="1"/>
    <xf numFmtId="3" fontId="9" fillId="33" borderId="14" xfId="0" applyNumberFormat="1" applyFont="1" applyFill="1" applyBorder="1" applyAlignment="1">
      <alignment horizontal="right"/>
    </xf>
  </cellXfs>
  <cellStyles count="71">
    <cellStyle name="20 % - Accent1" xfId="1" builtinId="30" customBuiltin="1"/>
    <cellStyle name="20 % - Accent1 2" xfId="48" xr:uid="{91ED1EBC-7F9E-432F-8A0D-0B7AC7BF3699}"/>
    <cellStyle name="20 % - Accent2" xfId="2" builtinId="34" customBuiltin="1"/>
    <cellStyle name="20 % - Accent2 2" xfId="49" xr:uid="{5206AB55-FF66-41EF-9D54-6CECEB150CE2}"/>
    <cellStyle name="20 % - Accent3" xfId="3" builtinId="38" customBuiltin="1"/>
    <cellStyle name="20 % - Accent3 2" xfId="50" xr:uid="{C7F56878-3B47-41CB-9A05-968D0AA091AA}"/>
    <cellStyle name="20 % - Accent4" xfId="4" builtinId="42" customBuiltin="1"/>
    <cellStyle name="20 % - Accent4 2" xfId="51" xr:uid="{F5F49F3C-AFB5-4543-93D3-0A6FE66FE3DB}"/>
    <cellStyle name="20 % - Accent5" xfId="5" builtinId="46" customBuiltin="1"/>
    <cellStyle name="20 % - Accent5 2" xfId="52" xr:uid="{86D96DB7-77E5-483D-AF55-739102A16B8D}"/>
    <cellStyle name="20 % - Accent6" xfId="6" builtinId="50" customBuiltin="1"/>
    <cellStyle name="20 % - Accent6 2" xfId="53" xr:uid="{76CDE13A-3920-4ECD-A8FD-9B4FF2E3CD9A}"/>
    <cellStyle name="40 % - Accent1" xfId="7" builtinId="31" customBuiltin="1"/>
    <cellStyle name="40 % - Accent1 2" xfId="54" xr:uid="{23C95B3F-2183-4C47-B9AE-B54A2E12FC78}"/>
    <cellStyle name="40 % - Accent2" xfId="8" builtinId="35" customBuiltin="1"/>
    <cellStyle name="40 % - Accent2 2" xfId="55" xr:uid="{735A8E50-4AF2-4198-B8FA-D244A2FFBB46}"/>
    <cellStyle name="40 % - Accent3" xfId="9" builtinId="39" customBuiltin="1"/>
    <cellStyle name="40 % - Accent3 2" xfId="56" xr:uid="{1C866ECB-5692-40C5-B519-0DA334AAE002}"/>
    <cellStyle name="40 % - Accent4" xfId="10" builtinId="43" customBuiltin="1"/>
    <cellStyle name="40 % - Accent4 2" xfId="57" xr:uid="{9A44BA03-E365-48B8-8173-032F671DD708}"/>
    <cellStyle name="40 % - Accent5" xfId="11" builtinId="47" customBuiltin="1"/>
    <cellStyle name="40 % - Accent5 2" xfId="58" xr:uid="{43624910-BF38-4151-8CBA-12E952D0FD21}"/>
    <cellStyle name="40 % - Accent6" xfId="12" builtinId="51" customBuiltin="1"/>
    <cellStyle name="40 % - Accent6 2" xfId="59" xr:uid="{3086F687-0E32-4C1B-A95C-3A1922DCD966}"/>
    <cellStyle name="60 % - Accent1 2" xfId="13" xr:uid="{00000000-0005-0000-0000-00000C000000}"/>
    <cellStyle name="60 % - Accent1 2 2" xfId="60" xr:uid="{79C6181A-3939-4CCD-AA9A-911927FBC311}"/>
    <cellStyle name="60 % - Accent2 2" xfId="14" xr:uid="{00000000-0005-0000-0000-00000D000000}"/>
    <cellStyle name="60 % - Accent2 2 2" xfId="61" xr:uid="{D4C9BE39-2491-49FB-AF95-30E0CCF05E0E}"/>
    <cellStyle name="60 % - Accent3 2" xfId="15" xr:uid="{00000000-0005-0000-0000-00000E000000}"/>
    <cellStyle name="60 % - Accent3 2 2" xfId="62" xr:uid="{D253A73F-B0D5-4840-86D2-432B6C0FE1BE}"/>
    <cellStyle name="60 % - Accent4 2" xfId="16" xr:uid="{00000000-0005-0000-0000-00000F000000}"/>
    <cellStyle name="60 % - Accent4 2 2" xfId="63" xr:uid="{2B51C169-91D0-470D-A1AF-DC13ABA6F846}"/>
    <cellStyle name="60 % - Accent5 2" xfId="17" xr:uid="{00000000-0005-0000-0000-000010000000}"/>
    <cellStyle name="60 % - Accent5 2 2" xfId="64" xr:uid="{B9C9CC66-A3DA-467C-A468-CE831EBB5C08}"/>
    <cellStyle name="60 % - Accent6 2" xfId="18" xr:uid="{00000000-0005-0000-0000-000011000000}"/>
    <cellStyle name="60 % - Accent6 2 2" xfId="65" xr:uid="{89688603-FA78-4B7B-8B6D-CD446E09A3AC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 2" xfId="31" xr:uid="{00000000-0005-0000-0000-00001E000000}"/>
    <cellStyle name="Normal" xfId="0" builtinId="0"/>
    <cellStyle name="Normal 2" xfId="32" xr:uid="{00000000-0005-0000-0000-000020000000}"/>
    <cellStyle name="Normal 2 2" xfId="66" xr:uid="{070DBC0A-CACA-4C0F-A577-4D9480A6806B}"/>
    <cellStyle name="Normal 3" xfId="45" xr:uid="{9FBD4165-B6BD-4F85-8270-C7F177F2B8E3}"/>
    <cellStyle name="Normal 3 2" xfId="68" xr:uid="{ED993C0C-BD1A-4C47-8B5C-E1F6109412C1}"/>
    <cellStyle name="Normal 4" xfId="46" xr:uid="{A3CCA1AD-BD31-4BD0-9B49-5DF59BE4AEB4}"/>
    <cellStyle name="Normal 4 2" xfId="69" xr:uid="{E50D0B96-CA59-4A38-A726-9D3DE652AFA2}"/>
    <cellStyle name="Normal 5" xfId="47" xr:uid="{F114BE5D-0A6C-4732-A5A5-ED9D60C898B1}"/>
    <cellStyle name="Normal 5 2" xfId="70" xr:uid="{9A1FB0E1-4C05-42AC-BA72-409CDA91869A}"/>
    <cellStyle name="Note 2" xfId="33" xr:uid="{00000000-0005-0000-0000-000021000000}"/>
    <cellStyle name="Note 2 2" xfId="67" xr:uid="{D06DF590-02C6-43A1-A94D-385A0E05BDC8}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 2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des Licences Promos / Trads / Toutes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252637310453803E-2"/>
                  <c:y val="-4.029529226311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E3-43A2-9BE2-46DE80035352}"/>
                </c:ext>
              </c:extLst>
            </c:dLbl>
            <c:dLbl>
              <c:idx val="1"/>
              <c:layout>
                <c:manualLayout>
                  <c:x val="-3.4966979177821648E-2"/>
                  <c:y val="-5.9257782739878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3-43A2-9BE2-46DE80035352}"/>
                </c:ext>
              </c:extLst>
            </c:dLbl>
            <c:dLbl>
              <c:idx val="2"/>
              <c:layout>
                <c:manualLayout>
                  <c:x val="3.0456490660725529E-2"/>
                  <c:y val="3.3184358334331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10482</c:v>
                </c:pt>
                <c:pt idx="1">
                  <c:v>10482</c:v>
                </c:pt>
                <c:pt idx="2">
                  <c:v>12152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F-43CF-98AB-DD236968B84F}"/>
            </c:ext>
          </c:extLst>
        </c:ser>
        <c:ser>
          <c:idx val="1"/>
          <c:order val="1"/>
          <c:tx>
            <c:strRef>
              <c:f>EVOLADLY!$A$36</c:f>
              <c:strCache>
                <c:ptCount val="1"/>
                <c:pt idx="0">
                  <c:v>AURA PROMOS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4530213903993776E-2"/>
                  <c:y val="2.8443735715141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E3-43A2-9BE2-46DE80035352}"/>
                </c:ext>
              </c:extLst>
            </c:dLbl>
            <c:dLbl>
              <c:idx val="1"/>
              <c:layout>
                <c:manualLayout>
                  <c:x val="-2.5054332232587226E-2"/>
                  <c:y val="3.792498095352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3-43A2-9BE2-46DE80035352}"/>
                </c:ext>
              </c:extLst>
            </c:dLbl>
            <c:dLbl>
              <c:idx val="2"/>
              <c:layout>
                <c:manualLayout>
                  <c:x val="5.031659589400992E-2"/>
                  <c:y val="-9.4812452383805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EVOLADLY!$B$36:$D$36</c:f>
              <c:numCache>
                <c:formatCode>#,##0</c:formatCode>
                <c:ptCount val="3"/>
                <c:pt idx="0">
                  <c:v>7786</c:v>
                </c:pt>
                <c:pt idx="1">
                  <c:v>4767</c:v>
                </c:pt>
                <c:pt idx="2" formatCode="General">
                  <c:v>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F-43CF-98AB-DD236968B84F}"/>
            </c:ext>
          </c:extLst>
        </c:ser>
        <c:ser>
          <c:idx val="2"/>
          <c:order val="2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5085322132926883E-2"/>
                  <c:y val="1.4221867857570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E3-43A2-9BE2-46DE80035352}"/>
                </c:ext>
              </c:extLst>
            </c:dLbl>
            <c:dLbl>
              <c:idx val="1"/>
              <c:layout>
                <c:manualLayout>
                  <c:x val="-3.1001920399727805E-2"/>
                  <c:y val="-4.2665603572712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E3-43A2-9BE2-46DE80035352}"/>
                </c:ext>
              </c:extLst>
            </c:dLbl>
            <c:dLbl>
              <c:idx val="2"/>
              <c:layout>
                <c:manualLayout>
                  <c:x val="1.6344159608899539E-4"/>
                  <c:y val="-4.503591488230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EVOLADLY!$U$15:$W$15</c:f>
              <c:numCache>
                <c:formatCode>#,##0</c:formatCode>
                <c:ptCount val="3"/>
                <c:pt idx="0">
                  <c:v>20363</c:v>
                </c:pt>
                <c:pt idx="1">
                  <c:v>20363</c:v>
                </c:pt>
                <c:pt idx="2">
                  <c:v>24638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F-43CF-98AB-DD236968B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32473951"/>
        <c:axId val="1432472287"/>
      </c:lineChart>
      <c:catAx>
        <c:axId val="14324739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2287"/>
        <c:crosses val="autoZero"/>
        <c:auto val="1"/>
        <c:lblAlgn val="ctr"/>
        <c:lblOffset val="100"/>
        <c:noMultiLvlLbl val="0"/>
      </c:catAx>
      <c:valAx>
        <c:axId val="1432472287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EVOLADLY!$U$4:$W$4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EVOLADLY!$U$15:$W$15</c:f>
              <c:numCache>
                <c:formatCode>#,##0</c:formatCode>
                <c:ptCount val="3"/>
                <c:pt idx="0">
                  <c:v>20363</c:v>
                </c:pt>
                <c:pt idx="1">
                  <c:v>20363</c:v>
                </c:pt>
                <c:pt idx="2">
                  <c:v>24638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9-460A-82EA-D0861599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1599"/>
        <c:axId val="1536068239"/>
      </c:barChart>
      <c:catAx>
        <c:axId val="153607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8239"/>
        <c:crosses val="autoZero"/>
        <c:auto val="1"/>
        <c:lblAlgn val="ctr"/>
        <c:lblOffset val="100"/>
        <c:noMultiLvlLbl val="0"/>
      </c:catAx>
      <c:valAx>
        <c:axId val="1536068239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1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EVOLADLY!$K$15</c:f>
              <c:strCache>
                <c:ptCount val="1"/>
                <c:pt idx="0">
                  <c:v>AURA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EVOLADLY!$L$4:$N$4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EVOLADLY!$L$15:$N$15</c:f>
              <c:numCache>
                <c:formatCode>#,##0</c:formatCode>
                <c:ptCount val="3"/>
                <c:pt idx="0">
                  <c:v>9881</c:v>
                </c:pt>
                <c:pt idx="1">
                  <c:v>9881</c:v>
                </c:pt>
                <c:pt idx="2" formatCode="General">
                  <c:v>12486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A-4BBF-9545-24D92E352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2014991"/>
        <c:axId val="1442037551"/>
      </c:barChart>
      <c:catAx>
        <c:axId val="144201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37551"/>
        <c:crosses val="autoZero"/>
        <c:auto val="1"/>
        <c:lblAlgn val="ctr"/>
        <c:lblOffset val="100"/>
        <c:noMultiLvlLbl val="0"/>
      </c:catAx>
      <c:valAx>
        <c:axId val="1442037551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014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COMPET + DIR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EVOLADLY!$B$4:$D$4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EVOLADLY!$B$15:$D$15</c:f>
              <c:numCache>
                <c:formatCode>#,##0_);[Red]\(#,##0\)</c:formatCode>
                <c:ptCount val="3"/>
                <c:pt idx="0" formatCode="#,##0">
                  <c:v>10482</c:v>
                </c:pt>
                <c:pt idx="1">
                  <c:v>10482</c:v>
                </c:pt>
                <c:pt idx="2">
                  <c:v>12152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7-4019-A5A2-F219F672F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72079"/>
        <c:axId val="1536062479"/>
      </c:barChart>
      <c:catAx>
        <c:axId val="153607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62479"/>
        <c:crosses val="autoZero"/>
        <c:auto val="1"/>
        <c:lblAlgn val="ctr"/>
        <c:lblOffset val="100"/>
        <c:noMultiLvlLbl val="0"/>
      </c:catAx>
      <c:valAx>
        <c:axId val="1536062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607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EVOLUTION LICENCES AURA FEMININES AU 28 FEVRIER</a:t>
            </a:r>
          </a:p>
        </c:rich>
      </c:tx>
      <c:layout>
        <c:manualLayout>
          <c:xMode val="edge"/>
          <c:yMode val="edge"/>
          <c:x val="0.17322060288613161"/>
          <c:y val="1.426124398023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EVOLADLY!$K$45</c:f>
              <c:strCache>
                <c:ptCount val="1"/>
                <c:pt idx="0">
                  <c:v>Féminines Loisirs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EVOLADLY!$L$45:$N$45</c:f>
              <c:numCache>
                <c:formatCode>#,##0</c:formatCode>
                <c:ptCount val="3"/>
                <c:pt idx="0">
                  <c:v>2285</c:v>
                </c:pt>
                <c:pt idx="1">
                  <c:v>2285</c:v>
                </c:pt>
                <c:pt idx="2" formatCode="General">
                  <c:v>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9-4EC9-B2FC-529F0D3EAC74}"/>
            </c:ext>
          </c:extLst>
        </c:ser>
        <c:ser>
          <c:idx val="1"/>
          <c:order val="1"/>
          <c:tx>
            <c:strRef>
              <c:f>EVOLADLY!$K$46</c:f>
              <c:strCache>
                <c:ptCount val="1"/>
                <c:pt idx="0">
                  <c:v>Féminines Compétitions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EVOLADLY!$L$46:$N$46</c:f>
              <c:numCache>
                <c:formatCode>#,##0</c:formatCode>
                <c:ptCount val="3"/>
                <c:pt idx="0">
                  <c:v>1061</c:v>
                </c:pt>
                <c:pt idx="1">
                  <c:v>1061</c:v>
                </c:pt>
                <c:pt idx="2" formatCode="General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7093199"/>
        <c:axId val="1577101839"/>
      </c:barChart>
      <c:lineChart>
        <c:grouping val="standard"/>
        <c:varyColors val="0"/>
        <c:ser>
          <c:idx val="2"/>
          <c:order val="2"/>
          <c:tx>
            <c:strRef>
              <c:f>EVOLADLY!$K$47</c:f>
              <c:strCache>
                <c:ptCount val="1"/>
                <c:pt idx="0">
                  <c:v>Féminines 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EVOLADLY!$L$44:$N$44</c:f>
              <c:strCache>
                <c:ptCount val="3"/>
                <c:pt idx="0">
                  <c:v>30.06.24</c:v>
                </c:pt>
                <c:pt idx="1">
                  <c:v>30.06.24</c:v>
                </c:pt>
                <c:pt idx="2">
                  <c:v>30.06.25</c:v>
                </c:pt>
              </c:strCache>
            </c:strRef>
          </c:cat>
          <c:val>
            <c:numRef>
              <c:f>EVOLADLY!$L$47:$N$47</c:f>
              <c:numCache>
                <c:formatCode>#,##0</c:formatCode>
                <c:ptCount val="3"/>
                <c:pt idx="0">
                  <c:v>3346</c:v>
                </c:pt>
                <c:pt idx="1">
                  <c:v>3346</c:v>
                </c:pt>
                <c:pt idx="2">
                  <c:v>3643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9-4EC9-B2FC-529F0D3E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093199"/>
        <c:axId val="1577101839"/>
      </c:lineChart>
      <c:catAx>
        <c:axId val="157709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101839"/>
        <c:crosses val="autoZero"/>
        <c:auto val="1"/>
        <c:lblAlgn val="ctr"/>
        <c:lblOffset val="100"/>
        <c:noMultiLvlLbl val="0"/>
      </c:catAx>
      <c:valAx>
        <c:axId val="157710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709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1112805</xdr:colOff>
      <xdr:row>38</xdr:row>
      <xdr:rowOff>152040</xdr:rowOff>
    </xdr:from>
    <xdr:to>
      <xdr:col>26</xdr:col>
      <xdr:colOff>83820</xdr:colOff>
      <xdr:row>70</xdr:row>
      <xdr:rowOff>12700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76F7B52-EB5C-474C-B705-31D6B5C32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1286964</xdr:colOff>
      <xdr:row>16</xdr:row>
      <xdr:rowOff>11429</xdr:rowOff>
    </xdr:from>
    <xdr:to>
      <xdr:col>26</xdr:col>
      <xdr:colOff>775607</xdr:colOff>
      <xdr:row>38</xdr:row>
      <xdr:rowOff>13607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9EECC2D5-A5C0-7D53-D129-566B37999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15513</xdr:colOff>
      <xdr:row>16</xdr:row>
      <xdr:rowOff>31023</xdr:rowOff>
    </xdr:from>
    <xdr:to>
      <xdr:col>18</xdr:col>
      <xdr:colOff>68036</xdr:colOff>
      <xdr:row>38</xdr:row>
      <xdr:rowOff>27214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354ED584-7489-54F9-7A08-EA6F45B4F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</xdr:row>
      <xdr:rowOff>50345</xdr:rowOff>
    </xdr:from>
    <xdr:to>
      <xdr:col>8</xdr:col>
      <xdr:colOff>231321</xdr:colOff>
      <xdr:row>38</xdr:row>
      <xdr:rowOff>25309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BF86E404-62E6-CE03-8A4D-3767866EF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342083</xdr:colOff>
      <xdr:row>48</xdr:row>
      <xdr:rowOff>168998</xdr:rowOff>
    </xdr:from>
    <xdr:to>
      <xdr:col>18</xdr:col>
      <xdr:colOff>27213</xdr:colOff>
      <xdr:row>75</xdr:row>
      <xdr:rowOff>27213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FF4084FF-BA94-9985-1C3B-2713775954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topLeftCell="J1" zoomScale="85" zoomScaleNormal="85" workbookViewId="0">
      <selection activeCell="AA11" sqref="AA11"/>
    </sheetView>
  </sheetViews>
  <sheetFormatPr baseColWidth="10" defaultRowHeight="12.75"/>
  <cols>
    <col min="1" max="1" width="26" customWidth="1"/>
    <col min="2" max="3" width="12" customWidth="1"/>
    <col min="4" max="4" width="11.7109375" customWidth="1"/>
    <col min="5" max="5" width="12.28515625" customWidth="1"/>
    <col min="6" max="6" width="8.85546875" customWidth="1"/>
    <col min="7" max="7" width="13.42578125" customWidth="1"/>
    <col min="8" max="8" width="9.140625" customWidth="1"/>
    <col min="11" max="11" width="28.7109375" customWidth="1"/>
    <col min="15" max="15" width="14.5703125" customWidth="1"/>
    <col min="16" max="16" width="9.5703125" customWidth="1"/>
    <col min="17" max="17" width="13" customWidth="1"/>
    <col min="18" max="18" width="10.140625" customWidth="1"/>
    <col min="19" max="19" width="19.7109375" customWidth="1"/>
    <col min="20" max="20" width="19.28515625" customWidth="1"/>
    <col min="26" max="26" width="13.140625" customWidth="1"/>
  </cols>
  <sheetData>
    <row r="1" spans="1:27" ht="49.9" customHeight="1">
      <c r="G1" s="7"/>
    </row>
    <row r="2" spans="1:27" ht="31.9" customHeight="1">
      <c r="A2" s="1" t="s">
        <v>31</v>
      </c>
      <c r="B2" s="1"/>
      <c r="K2" s="1" t="s">
        <v>32</v>
      </c>
      <c r="T2" s="1" t="s">
        <v>33</v>
      </c>
    </row>
    <row r="3" spans="1:27" ht="11.45" customHeight="1"/>
    <row r="4" spans="1:27" ht="31.15" customHeight="1">
      <c r="A4" s="2"/>
      <c r="B4" s="7" t="s">
        <v>26</v>
      </c>
      <c r="C4" s="7" t="s">
        <v>26</v>
      </c>
      <c r="D4" s="7" t="s">
        <v>30</v>
      </c>
      <c r="E4" s="40" t="s">
        <v>25</v>
      </c>
      <c r="F4" s="3" t="s">
        <v>10</v>
      </c>
      <c r="G4" s="60" t="s">
        <v>27</v>
      </c>
      <c r="H4" s="3" t="s">
        <v>10</v>
      </c>
      <c r="K4" s="2"/>
      <c r="L4" s="7" t="s">
        <v>26</v>
      </c>
      <c r="M4" s="7" t="s">
        <v>26</v>
      </c>
      <c r="N4" s="7" t="s">
        <v>30</v>
      </c>
      <c r="O4" s="40" t="s">
        <v>25</v>
      </c>
      <c r="P4" s="3" t="s">
        <v>10</v>
      </c>
      <c r="Q4" s="60" t="s">
        <v>27</v>
      </c>
      <c r="R4" s="3" t="s">
        <v>10</v>
      </c>
      <c r="T4" s="2"/>
      <c r="U4" s="7" t="s">
        <v>26</v>
      </c>
      <c r="V4" s="7" t="s">
        <v>26</v>
      </c>
      <c r="W4" s="7" t="s">
        <v>30</v>
      </c>
      <c r="X4" s="40" t="s">
        <v>25</v>
      </c>
      <c r="Y4" s="3" t="s">
        <v>10</v>
      </c>
      <c r="Z4" s="60" t="s">
        <v>27</v>
      </c>
      <c r="AA4" s="3" t="s">
        <v>10</v>
      </c>
    </row>
    <row r="5" spans="1:27" ht="15">
      <c r="A5" s="6" t="s">
        <v>0</v>
      </c>
      <c r="B5" s="11">
        <v>750</v>
      </c>
      <c r="C5" s="11">
        <v>750</v>
      </c>
      <c r="D5" s="43">
        <v>834</v>
      </c>
      <c r="E5" s="50">
        <f>D5-C5</f>
        <v>84</v>
      </c>
      <c r="F5" s="44">
        <f>(D5-C5)/C5</f>
        <v>0.112</v>
      </c>
      <c r="G5" s="53">
        <f t="shared" ref="G5:G15" si="0">D5-B5</f>
        <v>84</v>
      </c>
      <c r="H5" s="44">
        <f t="shared" ref="H5:H15" si="1">(D5-B5)/B5</f>
        <v>0.112</v>
      </c>
      <c r="K5" s="6" t="s">
        <v>0</v>
      </c>
      <c r="L5" s="11">
        <v>642</v>
      </c>
      <c r="M5" s="11">
        <v>642</v>
      </c>
      <c r="N5" s="43">
        <v>838</v>
      </c>
      <c r="O5" s="54">
        <f>N5-M5</f>
        <v>196</v>
      </c>
      <c r="P5" s="44">
        <f>(N5-M5)/M5</f>
        <v>0.30529595015576322</v>
      </c>
      <c r="Q5" s="53">
        <f t="shared" ref="Q5:Q15" si="2">N5-L5</f>
        <v>196</v>
      </c>
      <c r="R5" s="44">
        <f t="shared" ref="R5:R15" si="3">(N5-L5)/L5</f>
        <v>0.30529595015576322</v>
      </c>
      <c r="T5" s="6" t="s">
        <v>0</v>
      </c>
      <c r="U5" s="15">
        <f t="shared" ref="U5:U15" si="4">SUM(B5,L5)</f>
        <v>1392</v>
      </c>
      <c r="V5" s="15">
        <f t="shared" ref="V5:W15" si="5">C5+M5</f>
        <v>1392</v>
      </c>
      <c r="W5" s="17">
        <f t="shared" ref="W5:W14" si="6">D5+N5</f>
        <v>1672</v>
      </c>
      <c r="X5" s="53">
        <f>W5-V5</f>
        <v>280</v>
      </c>
      <c r="Y5" s="44">
        <f>(W5-V5)/V5</f>
        <v>0.20114942528735633</v>
      </c>
      <c r="Z5" s="53">
        <f t="shared" ref="Z5:Z15" si="7">W5-U5</f>
        <v>280</v>
      </c>
      <c r="AA5" s="44">
        <f t="shared" ref="AA5:AA15" si="8">(W5-U5)/U5</f>
        <v>0.20114942528735633</v>
      </c>
    </row>
    <row r="6" spans="1:27" ht="15">
      <c r="A6" s="6" t="s">
        <v>6</v>
      </c>
      <c r="B6" s="11">
        <v>524</v>
      </c>
      <c r="C6" s="11">
        <v>524</v>
      </c>
      <c r="D6" s="43">
        <v>588</v>
      </c>
      <c r="E6" s="50">
        <f t="shared" ref="E6:E15" si="9">D6-C6</f>
        <v>64</v>
      </c>
      <c r="F6" s="44">
        <f t="shared" ref="F6:F15" si="10">(D6-C6)/C6</f>
        <v>0.12213740458015267</v>
      </c>
      <c r="G6" s="53">
        <f t="shared" si="0"/>
        <v>64</v>
      </c>
      <c r="H6" s="44">
        <f t="shared" si="1"/>
        <v>0.12213740458015267</v>
      </c>
      <c r="K6" s="6" t="s">
        <v>6</v>
      </c>
      <c r="L6" s="11">
        <v>262</v>
      </c>
      <c r="M6" s="11">
        <v>262</v>
      </c>
      <c r="N6" s="43">
        <v>326</v>
      </c>
      <c r="O6" s="54">
        <f t="shared" ref="O6:O15" si="11">N6-M6</f>
        <v>64</v>
      </c>
      <c r="P6" s="44">
        <f t="shared" ref="P6:P15" si="12">(N6-M6)/M6</f>
        <v>0.24427480916030533</v>
      </c>
      <c r="Q6" s="53">
        <f t="shared" si="2"/>
        <v>64</v>
      </c>
      <c r="R6" s="44">
        <f t="shared" si="3"/>
        <v>0.24427480916030533</v>
      </c>
      <c r="T6" s="6" t="s">
        <v>6</v>
      </c>
      <c r="U6" s="15">
        <f t="shared" si="4"/>
        <v>786</v>
      </c>
      <c r="V6" s="15">
        <f t="shared" si="5"/>
        <v>786</v>
      </c>
      <c r="W6" s="17">
        <f t="shared" si="6"/>
        <v>914</v>
      </c>
      <c r="X6" s="53">
        <f t="shared" ref="X6:X15" si="13">W6-V6</f>
        <v>128</v>
      </c>
      <c r="Y6" s="44">
        <f t="shared" ref="Y6:Y15" si="14">(W6-V6)/V6</f>
        <v>0.16284987277353691</v>
      </c>
      <c r="Z6" s="53">
        <f t="shared" si="7"/>
        <v>128</v>
      </c>
      <c r="AA6" s="44">
        <f t="shared" si="8"/>
        <v>0.16284987277353691</v>
      </c>
    </row>
    <row r="7" spans="1:27" ht="15">
      <c r="A7" s="6" t="s">
        <v>7</v>
      </c>
      <c r="B7" s="11">
        <v>166</v>
      </c>
      <c r="C7" s="11">
        <v>166</v>
      </c>
      <c r="D7" s="43">
        <v>203</v>
      </c>
      <c r="E7" s="50">
        <f t="shared" si="9"/>
        <v>37</v>
      </c>
      <c r="F7" s="44">
        <f t="shared" si="10"/>
        <v>0.22289156626506024</v>
      </c>
      <c r="G7" s="53">
        <f t="shared" si="0"/>
        <v>37</v>
      </c>
      <c r="H7" s="44">
        <f t="shared" si="1"/>
        <v>0.22289156626506024</v>
      </c>
      <c r="K7" s="6" t="s">
        <v>7</v>
      </c>
      <c r="L7" s="11">
        <v>131</v>
      </c>
      <c r="M7" s="11">
        <v>131</v>
      </c>
      <c r="N7" s="43">
        <v>181</v>
      </c>
      <c r="O7" s="54">
        <f t="shared" si="11"/>
        <v>50</v>
      </c>
      <c r="P7" s="44">
        <f t="shared" si="12"/>
        <v>0.38167938931297712</v>
      </c>
      <c r="Q7" s="53">
        <f t="shared" si="2"/>
        <v>50</v>
      </c>
      <c r="R7" s="44">
        <f t="shared" si="3"/>
        <v>0.38167938931297712</v>
      </c>
      <c r="T7" s="6" t="s">
        <v>7</v>
      </c>
      <c r="U7" s="15">
        <f t="shared" si="4"/>
        <v>297</v>
      </c>
      <c r="V7" s="15">
        <f t="shared" si="5"/>
        <v>297</v>
      </c>
      <c r="W7" s="17">
        <f t="shared" si="6"/>
        <v>384</v>
      </c>
      <c r="X7" s="53">
        <f t="shared" si="13"/>
        <v>87</v>
      </c>
      <c r="Y7" s="44">
        <f t="shared" si="14"/>
        <v>0.29292929292929293</v>
      </c>
      <c r="Z7" s="53">
        <f t="shared" si="7"/>
        <v>87</v>
      </c>
      <c r="AA7" s="44">
        <f t="shared" si="8"/>
        <v>0.29292929292929293</v>
      </c>
    </row>
    <row r="8" spans="1:27" ht="15">
      <c r="A8" s="6" t="s">
        <v>1</v>
      </c>
      <c r="B8" s="11">
        <v>840</v>
      </c>
      <c r="C8" s="11">
        <v>840</v>
      </c>
      <c r="D8" s="43">
        <v>873</v>
      </c>
      <c r="E8" s="50">
        <f t="shared" si="9"/>
        <v>33</v>
      </c>
      <c r="F8" s="44">
        <f t="shared" si="10"/>
        <v>3.9285714285714285E-2</v>
      </c>
      <c r="G8" s="53">
        <f t="shared" si="0"/>
        <v>33</v>
      </c>
      <c r="H8" s="44">
        <f t="shared" si="1"/>
        <v>3.9285714285714285E-2</v>
      </c>
      <c r="K8" s="6" t="s">
        <v>1</v>
      </c>
      <c r="L8" s="11">
        <v>942</v>
      </c>
      <c r="M8" s="11">
        <v>942</v>
      </c>
      <c r="N8" s="43">
        <v>1237</v>
      </c>
      <c r="O8" s="54">
        <f t="shared" si="11"/>
        <v>295</v>
      </c>
      <c r="P8" s="44">
        <f t="shared" si="12"/>
        <v>0.31316348195329086</v>
      </c>
      <c r="Q8" s="53">
        <f t="shared" si="2"/>
        <v>295</v>
      </c>
      <c r="R8" s="44">
        <f t="shared" si="3"/>
        <v>0.31316348195329086</v>
      </c>
      <c r="T8" s="6" t="s">
        <v>1</v>
      </c>
      <c r="U8" s="15">
        <f t="shared" si="4"/>
        <v>1782</v>
      </c>
      <c r="V8" s="15">
        <f t="shared" si="5"/>
        <v>1782</v>
      </c>
      <c r="W8" s="17">
        <f t="shared" si="6"/>
        <v>2110</v>
      </c>
      <c r="X8" s="53">
        <f t="shared" si="13"/>
        <v>328</v>
      </c>
      <c r="Y8" s="44">
        <f t="shared" si="14"/>
        <v>0.18406285072951739</v>
      </c>
      <c r="Z8" s="53">
        <f t="shared" si="7"/>
        <v>328</v>
      </c>
      <c r="AA8" s="44">
        <f t="shared" si="8"/>
        <v>0.18406285072951739</v>
      </c>
    </row>
    <row r="9" spans="1:27" ht="15">
      <c r="A9" s="6" t="s">
        <v>2</v>
      </c>
      <c r="B9" s="11">
        <v>1513</v>
      </c>
      <c r="C9" s="11">
        <v>1513</v>
      </c>
      <c r="D9" s="43">
        <v>1752</v>
      </c>
      <c r="E9" s="50">
        <f t="shared" si="9"/>
        <v>239</v>
      </c>
      <c r="F9" s="44">
        <f t="shared" si="10"/>
        <v>0.1579643093192333</v>
      </c>
      <c r="G9" s="53">
        <f t="shared" si="0"/>
        <v>239</v>
      </c>
      <c r="H9" s="44">
        <f t="shared" si="1"/>
        <v>0.1579643093192333</v>
      </c>
      <c r="K9" s="6" t="s">
        <v>2</v>
      </c>
      <c r="L9" s="11">
        <v>1510</v>
      </c>
      <c r="M9" s="11">
        <v>1510</v>
      </c>
      <c r="N9" s="43">
        <v>2430</v>
      </c>
      <c r="O9" s="54">
        <f t="shared" si="11"/>
        <v>920</v>
      </c>
      <c r="P9" s="44">
        <f t="shared" si="12"/>
        <v>0.60927152317880795</v>
      </c>
      <c r="Q9" s="53">
        <f t="shared" si="2"/>
        <v>920</v>
      </c>
      <c r="R9" s="44">
        <f t="shared" si="3"/>
        <v>0.60927152317880795</v>
      </c>
      <c r="T9" s="6" t="s">
        <v>2</v>
      </c>
      <c r="U9" s="15">
        <f t="shared" si="4"/>
        <v>3023</v>
      </c>
      <c r="V9" s="15">
        <f t="shared" si="5"/>
        <v>3023</v>
      </c>
      <c r="W9" s="17">
        <f t="shared" si="6"/>
        <v>4182</v>
      </c>
      <c r="X9" s="53">
        <f t="shared" si="13"/>
        <v>1159</v>
      </c>
      <c r="Y9" s="44">
        <f t="shared" si="14"/>
        <v>0.3833939794905723</v>
      </c>
      <c r="Z9" s="53">
        <f t="shared" si="7"/>
        <v>1159</v>
      </c>
      <c r="AA9" s="44">
        <f t="shared" si="8"/>
        <v>0.3833939794905723</v>
      </c>
    </row>
    <row r="10" spans="1:27" ht="15">
      <c r="A10" s="6" t="s">
        <v>9</v>
      </c>
      <c r="B10" s="11">
        <v>1535</v>
      </c>
      <c r="C10" s="11">
        <v>1535</v>
      </c>
      <c r="D10" s="43">
        <v>1799</v>
      </c>
      <c r="E10" s="50">
        <f t="shared" si="9"/>
        <v>264</v>
      </c>
      <c r="F10" s="44">
        <f t="shared" si="10"/>
        <v>0.17198697068403909</v>
      </c>
      <c r="G10" s="53">
        <f t="shared" si="0"/>
        <v>264</v>
      </c>
      <c r="H10" s="44">
        <f t="shared" si="1"/>
        <v>0.17198697068403909</v>
      </c>
      <c r="I10" s="61"/>
      <c r="K10" s="6" t="s">
        <v>9</v>
      </c>
      <c r="L10" s="11">
        <v>1307</v>
      </c>
      <c r="M10" s="11">
        <v>1307</v>
      </c>
      <c r="N10" s="43">
        <v>1410</v>
      </c>
      <c r="O10" s="54">
        <f t="shared" si="11"/>
        <v>103</v>
      </c>
      <c r="P10" s="44">
        <f t="shared" si="12"/>
        <v>7.8806426931905121E-2</v>
      </c>
      <c r="Q10" s="53">
        <f t="shared" si="2"/>
        <v>103</v>
      </c>
      <c r="R10" s="44">
        <f t="shared" si="3"/>
        <v>7.8806426931905121E-2</v>
      </c>
      <c r="T10" s="6" t="s">
        <v>9</v>
      </c>
      <c r="U10" s="15">
        <f t="shared" si="4"/>
        <v>2842</v>
      </c>
      <c r="V10" s="15">
        <f t="shared" si="5"/>
        <v>2842</v>
      </c>
      <c r="W10" s="17">
        <f t="shared" si="6"/>
        <v>3209</v>
      </c>
      <c r="X10" s="53">
        <f t="shared" si="13"/>
        <v>367</v>
      </c>
      <c r="Y10" s="44">
        <f t="shared" si="14"/>
        <v>0.12913441238564391</v>
      </c>
      <c r="Z10" s="53">
        <f t="shared" si="7"/>
        <v>367</v>
      </c>
      <c r="AA10" s="44">
        <f t="shared" si="8"/>
        <v>0.12913441238564391</v>
      </c>
    </row>
    <row r="11" spans="1:27" ht="15">
      <c r="A11" s="6" t="s">
        <v>8</v>
      </c>
      <c r="B11" s="11">
        <v>1257</v>
      </c>
      <c r="C11" s="11">
        <v>1257</v>
      </c>
      <c r="D11" s="43">
        <v>1534</v>
      </c>
      <c r="E11" s="50">
        <f t="shared" si="9"/>
        <v>277</v>
      </c>
      <c r="F11" s="44">
        <f t="shared" si="10"/>
        <v>0.2203659506762132</v>
      </c>
      <c r="G11" s="53">
        <f t="shared" si="0"/>
        <v>277</v>
      </c>
      <c r="H11" s="44">
        <f t="shared" si="1"/>
        <v>0.2203659506762132</v>
      </c>
      <c r="K11" s="6" t="s">
        <v>8</v>
      </c>
      <c r="L11" s="11">
        <v>636</v>
      </c>
      <c r="M11" s="11">
        <v>636</v>
      </c>
      <c r="N11" s="43">
        <v>792</v>
      </c>
      <c r="O11" s="54">
        <f t="shared" si="11"/>
        <v>156</v>
      </c>
      <c r="P11" s="44">
        <f t="shared" si="12"/>
        <v>0.24528301886792453</v>
      </c>
      <c r="Q11" s="53">
        <f t="shared" si="2"/>
        <v>156</v>
      </c>
      <c r="R11" s="44">
        <f t="shared" si="3"/>
        <v>0.24528301886792453</v>
      </c>
      <c r="T11" s="6" t="s">
        <v>8</v>
      </c>
      <c r="U11" s="15">
        <f t="shared" si="4"/>
        <v>1893</v>
      </c>
      <c r="V11" s="15">
        <f t="shared" si="5"/>
        <v>1893</v>
      </c>
      <c r="W11" s="17">
        <f t="shared" si="6"/>
        <v>2326</v>
      </c>
      <c r="X11" s="53">
        <f t="shared" si="13"/>
        <v>433</v>
      </c>
      <c r="Y11" s="44">
        <f t="shared" si="14"/>
        <v>0.22873745377707344</v>
      </c>
      <c r="Z11" s="53">
        <f t="shared" si="7"/>
        <v>433</v>
      </c>
      <c r="AA11" s="44">
        <f t="shared" si="8"/>
        <v>0.22873745377707344</v>
      </c>
    </row>
    <row r="12" spans="1:27" ht="15">
      <c r="A12" s="6" t="s">
        <v>3</v>
      </c>
      <c r="B12" s="11">
        <v>2728</v>
      </c>
      <c r="C12" s="11">
        <v>2728</v>
      </c>
      <c r="D12" s="43">
        <v>3178</v>
      </c>
      <c r="E12" s="50">
        <f t="shared" si="9"/>
        <v>450</v>
      </c>
      <c r="F12" s="44">
        <f t="shared" si="10"/>
        <v>0.16495601173020527</v>
      </c>
      <c r="G12" s="53">
        <f t="shared" si="0"/>
        <v>450</v>
      </c>
      <c r="H12" s="44">
        <f t="shared" si="1"/>
        <v>0.16495601173020527</v>
      </c>
      <c r="K12" s="6" t="s">
        <v>3</v>
      </c>
      <c r="L12" s="11">
        <v>2851</v>
      </c>
      <c r="M12" s="11">
        <v>2851</v>
      </c>
      <c r="N12" s="43">
        <v>3503</v>
      </c>
      <c r="O12" s="54">
        <f t="shared" si="11"/>
        <v>652</v>
      </c>
      <c r="P12" s="44">
        <f t="shared" si="12"/>
        <v>0.22869168712732374</v>
      </c>
      <c r="Q12" s="53">
        <f t="shared" si="2"/>
        <v>652</v>
      </c>
      <c r="R12" s="44">
        <f t="shared" si="3"/>
        <v>0.22869168712732374</v>
      </c>
      <c r="T12" s="6" t="s">
        <v>3</v>
      </c>
      <c r="U12" s="15">
        <f t="shared" si="4"/>
        <v>5579</v>
      </c>
      <c r="V12" s="15">
        <f t="shared" si="5"/>
        <v>5579</v>
      </c>
      <c r="W12" s="17">
        <f t="shared" si="6"/>
        <v>6681</v>
      </c>
      <c r="X12" s="53">
        <f t="shared" si="13"/>
        <v>1102</v>
      </c>
      <c r="Y12" s="44">
        <f t="shared" si="14"/>
        <v>0.19752643842982615</v>
      </c>
      <c r="Z12" s="53">
        <f t="shared" si="7"/>
        <v>1102</v>
      </c>
      <c r="AA12" s="44">
        <f t="shared" si="8"/>
        <v>0.19752643842982615</v>
      </c>
    </row>
    <row r="13" spans="1:27" ht="15">
      <c r="A13" s="6" t="s">
        <v>4</v>
      </c>
      <c r="B13" s="11">
        <v>366</v>
      </c>
      <c r="C13" s="11">
        <v>366</v>
      </c>
      <c r="D13" s="43">
        <v>454</v>
      </c>
      <c r="E13" s="50">
        <f t="shared" si="9"/>
        <v>88</v>
      </c>
      <c r="F13" s="44">
        <f t="shared" si="10"/>
        <v>0.24043715846994534</v>
      </c>
      <c r="G13" s="53">
        <f t="shared" si="0"/>
        <v>88</v>
      </c>
      <c r="H13" s="44">
        <f t="shared" si="1"/>
        <v>0.24043715846994534</v>
      </c>
      <c r="K13" s="6" t="s">
        <v>4</v>
      </c>
      <c r="L13" s="11">
        <v>690</v>
      </c>
      <c r="M13" s="11">
        <v>690</v>
      </c>
      <c r="N13" s="43">
        <v>526</v>
      </c>
      <c r="O13" s="54">
        <f t="shared" si="11"/>
        <v>-164</v>
      </c>
      <c r="P13" s="44">
        <f t="shared" si="12"/>
        <v>-0.23768115942028986</v>
      </c>
      <c r="Q13" s="4">
        <f t="shared" si="2"/>
        <v>-164</v>
      </c>
      <c r="R13" s="9">
        <f t="shared" si="3"/>
        <v>-0.23768115942028986</v>
      </c>
      <c r="T13" s="6" t="s">
        <v>4</v>
      </c>
      <c r="U13" s="15">
        <f t="shared" si="4"/>
        <v>1056</v>
      </c>
      <c r="V13" s="15">
        <f t="shared" si="5"/>
        <v>1056</v>
      </c>
      <c r="W13" s="17">
        <f t="shared" si="6"/>
        <v>980</v>
      </c>
      <c r="X13" s="53">
        <f t="shared" si="13"/>
        <v>-76</v>
      </c>
      <c r="Y13" s="44">
        <f t="shared" si="14"/>
        <v>-7.1969696969696975E-2</v>
      </c>
      <c r="Z13" s="4">
        <f t="shared" si="7"/>
        <v>-76</v>
      </c>
      <c r="AA13" s="9">
        <f t="shared" si="8"/>
        <v>-7.1969696969696975E-2</v>
      </c>
    </row>
    <row r="14" spans="1:27" ht="15">
      <c r="A14" s="6" t="s">
        <v>5</v>
      </c>
      <c r="B14" s="11">
        <v>803</v>
      </c>
      <c r="C14" s="11">
        <v>803</v>
      </c>
      <c r="D14" s="43">
        <v>937</v>
      </c>
      <c r="E14" s="50">
        <f t="shared" si="9"/>
        <v>134</v>
      </c>
      <c r="F14" s="44">
        <f t="shared" si="10"/>
        <v>0.16687422166874222</v>
      </c>
      <c r="G14" s="53">
        <f t="shared" si="0"/>
        <v>134</v>
      </c>
      <c r="H14" s="44">
        <f t="shared" si="1"/>
        <v>0.16687422166874222</v>
      </c>
      <c r="K14" s="6" t="s">
        <v>5</v>
      </c>
      <c r="L14" s="11">
        <v>910</v>
      </c>
      <c r="M14" s="11">
        <v>910</v>
      </c>
      <c r="N14" s="43">
        <v>1243</v>
      </c>
      <c r="O14" s="54">
        <f t="shared" si="11"/>
        <v>333</v>
      </c>
      <c r="P14" s="44">
        <f t="shared" si="12"/>
        <v>0.36593406593406591</v>
      </c>
      <c r="Q14" s="53">
        <f t="shared" si="2"/>
        <v>333</v>
      </c>
      <c r="R14" s="44">
        <f t="shared" si="3"/>
        <v>0.36593406593406591</v>
      </c>
      <c r="T14" s="6" t="s">
        <v>5</v>
      </c>
      <c r="U14" s="15">
        <f t="shared" si="4"/>
        <v>1713</v>
      </c>
      <c r="V14" s="15">
        <f t="shared" si="5"/>
        <v>1713</v>
      </c>
      <c r="W14" s="17">
        <f t="shared" si="6"/>
        <v>2180</v>
      </c>
      <c r="X14" s="53">
        <f t="shared" si="13"/>
        <v>467</v>
      </c>
      <c r="Y14" s="44">
        <f t="shared" si="14"/>
        <v>0.27262113251605369</v>
      </c>
      <c r="Z14" s="53">
        <f t="shared" si="7"/>
        <v>467</v>
      </c>
      <c r="AA14" s="44">
        <f t="shared" si="8"/>
        <v>0.27262113251605369</v>
      </c>
    </row>
    <row r="15" spans="1:27" ht="15">
      <c r="A15" s="6" t="s">
        <v>29</v>
      </c>
      <c r="B15" s="18">
        <f>SUM(B5:B14)</f>
        <v>10482</v>
      </c>
      <c r="C15" s="24">
        <f>C5+C6+C7+C8+C9+C10+C11+C12+C13+C14</f>
        <v>10482</v>
      </c>
      <c r="D15" s="24">
        <f>D5+D6+D7+D8+D9+D10+D11+D12+D13+D14</f>
        <v>12152</v>
      </c>
      <c r="E15" s="51">
        <f t="shared" si="9"/>
        <v>1670</v>
      </c>
      <c r="F15" s="52">
        <f t="shared" si="10"/>
        <v>0.15932074031673346</v>
      </c>
      <c r="G15" s="48">
        <f t="shared" si="0"/>
        <v>1670</v>
      </c>
      <c r="H15" s="49">
        <f t="shared" si="1"/>
        <v>0.15932074031673346</v>
      </c>
      <c r="K15" s="6" t="s">
        <v>28</v>
      </c>
      <c r="L15" s="8">
        <f>SUM(L5:L14)</f>
        <v>9881</v>
      </c>
      <c r="M15" s="8">
        <f>SUM(M5:M14)</f>
        <v>9881</v>
      </c>
      <c r="N15" s="41">
        <f>SUM(N5:N14)</f>
        <v>12486</v>
      </c>
      <c r="O15" s="55">
        <f t="shared" si="11"/>
        <v>2605</v>
      </c>
      <c r="P15" s="49">
        <f t="shared" si="12"/>
        <v>0.2636372836757413</v>
      </c>
      <c r="Q15" s="48">
        <f t="shared" si="2"/>
        <v>2605</v>
      </c>
      <c r="R15" s="49">
        <f t="shared" si="3"/>
        <v>0.2636372836757413</v>
      </c>
      <c r="T15" s="6" t="s">
        <v>13</v>
      </c>
      <c r="U15" s="16">
        <f t="shared" si="4"/>
        <v>20363</v>
      </c>
      <c r="V15" s="16">
        <f t="shared" si="5"/>
        <v>20363</v>
      </c>
      <c r="W15" s="16">
        <f t="shared" si="5"/>
        <v>24638</v>
      </c>
      <c r="X15" s="48">
        <f t="shared" si="13"/>
        <v>4275</v>
      </c>
      <c r="Y15" s="49">
        <f t="shared" si="14"/>
        <v>0.20993959632667092</v>
      </c>
      <c r="Z15" s="48">
        <f t="shared" si="7"/>
        <v>4275</v>
      </c>
      <c r="AA15" s="49">
        <f t="shared" si="8"/>
        <v>0.20993959632667092</v>
      </c>
    </row>
    <row r="16" spans="1:27" ht="13.5" customHeight="1"/>
    <row r="17" spans="1:8" ht="13.5" customHeight="1"/>
    <row r="18" spans="1:8" ht="13.5" customHeight="1"/>
    <row r="19" spans="1:8" ht="13.5" customHeight="1"/>
    <row r="20" spans="1:8" ht="13.5" customHeight="1"/>
    <row r="21" spans="1:8" ht="13.5" customHeight="1"/>
    <row r="22" spans="1:8" ht="13.5" customHeight="1"/>
    <row r="23" spans="1:8" ht="18">
      <c r="A23" s="1" t="s">
        <v>15</v>
      </c>
    </row>
    <row r="24" spans="1:8" ht="7.5" customHeight="1"/>
    <row r="25" spans="1:8" ht="15">
      <c r="A25" s="2"/>
      <c r="B25" s="7" t="s">
        <v>16</v>
      </c>
      <c r="C25" s="7" t="s">
        <v>17</v>
      </c>
      <c r="D25" s="20" t="s">
        <v>18</v>
      </c>
      <c r="E25" s="21" t="s">
        <v>12</v>
      </c>
      <c r="F25" s="3" t="s">
        <v>10</v>
      </c>
      <c r="G25" s="3" t="s">
        <v>11</v>
      </c>
      <c r="H25" s="3" t="s">
        <v>10</v>
      </c>
    </row>
    <row r="26" spans="1:8" ht="15">
      <c r="A26" s="6" t="s">
        <v>0</v>
      </c>
      <c r="B26" s="11">
        <v>380</v>
      </c>
      <c r="C26" s="26">
        <v>316</v>
      </c>
      <c r="D26" s="25">
        <v>475</v>
      </c>
      <c r="E26" s="27">
        <f>D26-C26</f>
        <v>159</v>
      </c>
      <c r="F26" s="14">
        <f>(D26-C26)/C26</f>
        <v>0.50316455696202533</v>
      </c>
      <c r="G26" s="13">
        <f t="shared" ref="G26:G36" si="15">D26-B26</f>
        <v>95</v>
      </c>
      <c r="H26" s="14">
        <f t="shared" ref="H26:H36" si="16">(D26-B26)/B26</f>
        <v>0.25</v>
      </c>
    </row>
    <row r="27" spans="1:8" ht="15">
      <c r="A27" s="6" t="s">
        <v>6</v>
      </c>
      <c r="B27" s="11">
        <v>235</v>
      </c>
      <c r="C27" s="26">
        <v>127</v>
      </c>
      <c r="D27" s="25">
        <v>240</v>
      </c>
      <c r="E27" s="27">
        <f t="shared" ref="E27:E36" si="17">D27-C27</f>
        <v>113</v>
      </c>
      <c r="F27" s="14">
        <f t="shared" ref="F27:F36" si="18">(D27-C27)/C27</f>
        <v>0.88976377952755903</v>
      </c>
      <c r="G27" s="13">
        <f t="shared" si="15"/>
        <v>5</v>
      </c>
      <c r="H27" s="14">
        <f t="shared" si="16"/>
        <v>2.1276595744680851E-2</v>
      </c>
    </row>
    <row r="28" spans="1:8" ht="15">
      <c r="A28" s="6" t="s">
        <v>7</v>
      </c>
      <c r="B28" s="11">
        <v>88</v>
      </c>
      <c r="C28" s="26">
        <v>72</v>
      </c>
      <c r="D28" s="25">
        <v>116</v>
      </c>
      <c r="E28" s="27">
        <f t="shared" si="17"/>
        <v>44</v>
      </c>
      <c r="F28" s="14">
        <f t="shared" si="18"/>
        <v>0.61111111111111116</v>
      </c>
      <c r="G28" s="13">
        <f t="shared" si="15"/>
        <v>28</v>
      </c>
      <c r="H28" s="14">
        <f t="shared" si="16"/>
        <v>0.31818181818181818</v>
      </c>
    </row>
    <row r="29" spans="1:8" ht="15">
      <c r="A29" s="6" t="s">
        <v>1</v>
      </c>
      <c r="B29" s="11">
        <v>739</v>
      </c>
      <c r="C29" s="26">
        <v>308</v>
      </c>
      <c r="D29" s="25">
        <v>587</v>
      </c>
      <c r="E29" s="27">
        <f t="shared" si="17"/>
        <v>279</v>
      </c>
      <c r="F29" s="14">
        <f t="shared" si="18"/>
        <v>0.9058441558441559</v>
      </c>
      <c r="G29" s="4">
        <f t="shared" si="15"/>
        <v>-152</v>
      </c>
      <c r="H29" s="9">
        <f t="shared" si="16"/>
        <v>-0.20568335588633288</v>
      </c>
    </row>
    <row r="30" spans="1:8" ht="15">
      <c r="A30" s="6" t="s">
        <v>2</v>
      </c>
      <c r="B30" s="11">
        <v>1309</v>
      </c>
      <c r="C30" s="26">
        <v>930</v>
      </c>
      <c r="D30" s="25">
        <v>1423</v>
      </c>
      <c r="E30" s="27">
        <f t="shared" si="17"/>
        <v>493</v>
      </c>
      <c r="F30" s="14">
        <f t="shared" si="18"/>
        <v>0.53010752688172047</v>
      </c>
      <c r="G30" s="13">
        <f t="shared" si="15"/>
        <v>114</v>
      </c>
      <c r="H30" s="14">
        <f t="shared" si="16"/>
        <v>8.7089381207028263E-2</v>
      </c>
    </row>
    <row r="31" spans="1:8" ht="15">
      <c r="A31" s="6" t="s">
        <v>9</v>
      </c>
      <c r="B31" s="11">
        <v>797</v>
      </c>
      <c r="C31" s="26">
        <v>393</v>
      </c>
      <c r="D31" s="25">
        <v>807</v>
      </c>
      <c r="E31" s="27">
        <f t="shared" si="17"/>
        <v>414</v>
      </c>
      <c r="F31" s="14">
        <f t="shared" si="18"/>
        <v>1.0534351145038168</v>
      </c>
      <c r="G31" s="13">
        <f t="shared" si="15"/>
        <v>10</v>
      </c>
      <c r="H31" s="14">
        <f t="shared" si="16"/>
        <v>1.2547051442910916E-2</v>
      </c>
    </row>
    <row r="32" spans="1:8" ht="15">
      <c r="A32" s="6" t="s">
        <v>8</v>
      </c>
      <c r="B32" s="11">
        <v>394</v>
      </c>
      <c r="C32" s="26">
        <v>245</v>
      </c>
      <c r="D32" s="25">
        <v>432</v>
      </c>
      <c r="E32" s="27">
        <f t="shared" si="17"/>
        <v>187</v>
      </c>
      <c r="F32" s="14">
        <f t="shared" si="18"/>
        <v>0.76326530612244903</v>
      </c>
      <c r="G32" s="13">
        <f t="shared" si="15"/>
        <v>38</v>
      </c>
      <c r="H32" s="14">
        <f t="shared" si="16"/>
        <v>9.6446700507614211E-2</v>
      </c>
    </row>
    <row r="33" spans="1:18" ht="15">
      <c r="A33" s="6" t="s">
        <v>3</v>
      </c>
      <c r="B33" s="11">
        <v>2479</v>
      </c>
      <c r="C33" s="26">
        <v>1705</v>
      </c>
      <c r="D33" s="25">
        <v>2239</v>
      </c>
      <c r="E33" s="27">
        <f t="shared" si="17"/>
        <v>534</v>
      </c>
      <c r="F33" s="14">
        <f t="shared" si="18"/>
        <v>0.3131964809384164</v>
      </c>
      <c r="G33" s="4">
        <f t="shared" si="15"/>
        <v>-240</v>
      </c>
      <c r="H33" s="9">
        <f t="shared" si="16"/>
        <v>-9.6813231141589351E-2</v>
      </c>
    </row>
    <row r="34" spans="1:18" ht="15">
      <c r="A34" s="6" t="s">
        <v>4</v>
      </c>
      <c r="B34" s="11">
        <v>760</v>
      </c>
      <c r="C34" s="26">
        <v>167</v>
      </c>
      <c r="D34" s="25">
        <v>676</v>
      </c>
      <c r="E34" s="27">
        <f t="shared" si="17"/>
        <v>509</v>
      </c>
      <c r="F34" s="14">
        <f t="shared" si="18"/>
        <v>3.0479041916167664</v>
      </c>
      <c r="G34" s="4">
        <f t="shared" si="15"/>
        <v>-84</v>
      </c>
      <c r="H34" s="9">
        <f t="shared" si="16"/>
        <v>-0.11052631578947368</v>
      </c>
    </row>
    <row r="35" spans="1:18" ht="15">
      <c r="A35" s="6" t="s">
        <v>5</v>
      </c>
      <c r="B35" s="11">
        <v>605</v>
      </c>
      <c r="C35" s="26">
        <v>504</v>
      </c>
      <c r="D35" s="25">
        <v>734</v>
      </c>
      <c r="E35" s="27">
        <f t="shared" si="17"/>
        <v>230</v>
      </c>
      <c r="F35" s="14">
        <f t="shared" si="18"/>
        <v>0.45634920634920634</v>
      </c>
      <c r="G35" s="13">
        <f t="shared" si="15"/>
        <v>129</v>
      </c>
      <c r="H35" s="14">
        <f t="shared" si="16"/>
        <v>0.21322314049586777</v>
      </c>
    </row>
    <row r="36" spans="1:18" ht="15">
      <c r="A36" s="6" t="s">
        <v>14</v>
      </c>
      <c r="B36" s="8">
        <f>SUM(B26:B35)</f>
        <v>7786</v>
      </c>
      <c r="C36" s="18">
        <f>SUM(C26:C35)</f>
        <v>4767</v>
      </c>
      <c r="D36" s="22">
        <f>SUM(D26:D35)</f>
        <v>7729</v>
      </c>
      <c r="E36" s="19">
        <f t="shared" si="17"/>
        <v>2962</v>
      </c>
      <c r="F36" s="12">
        <f t="shared" si="18"/>
        <v>0.62135514998951125</v>
      </c>
      <c r="G36" s="5">
        <f t="shared" si="15"/>
        <v>-57</v>
      </c>
      <c r="H36" s="10">
        <f t="shared" si="16"/>
        <v>-7.3208322630362189E-3</v>
      </c>
    </row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>
      <c r="A42" s="1"/>
      <c r="K42" s="1" t="s">
        <v>34</v>
      </c>
    </row>
    <row r="43" spans="1:18" ht="15.75" customHeight="1"/>
    <row r="44" spans="1:18" ht="45">
      <c r="A44" s="2"/>
      <c r="B44" s="7" t="s">
        <v>26</v>
      </c>
      <c r="C44" s="7" t="s">
        <v>26</v>
      </c>
      <c r="D44" s="7" t="s">
        <v>30</v>
      </c>
      <c r="E44" s="40" t="s">
        <v>25</v>
      </c>
      <c r="F44" s="3" t="s">
        <v>10</v>
      </c>
      <c r="G44" s="60" t="s">
        <v>27</v>
      </c>
      <c r="H44" s="3" t="s">
        <v>10</v>
      </c>
      <c r="K44" s="2"/>
      <c r="L44" s="7" t="s">
        <v>26</v>
      </c>
      <c r="M44" s="7" t="s">
        <v>26</v>
      </c>
      <c r="N44" s="7" t="s">
        <v>30</v>
      </c>
      <c r="O44" s="40" t="s">
        <v>25</v>
      </c>
      <c r="P44" s="3" t="s">
        <v>10</v>
      </c>
      <c r="Q44" s="60" t="s">
        <v>27</v>
      </c>
      <c r="R44" s="3" t="s">
        <v>10</v>
      </c>
    </row>
    <row r="45" spans="1:18" ht="15">
      <c r="A45" s="6" t="s">
        <v>20</v>
      </c>
      <c r="B45" s="11">
        <v>295</v>
      </c>
      <c r="C45" s="11">
        <v>295</v>
      </c>
      <c r="D45" s="56">
        <v>294</v>
      </c>
      <c r="E45" s="62">
        <f t="shared" ref="E45" si="19">D45-C45</f>
        <v>-1</v>
      </c>
      <c r="F45" s="10">
        <f t="shared" ref="F45" si="20">(D45-C45)/C45</f>
        <v>-3.3898305084745762E-3</v>
      </c>
      <c r="G45" s="5">
        <f>D45-B45</f>
        <v>-1</v>
      </c>
      <c r="H45" s="10">
        <f>(D45-B45)/B45</f>
        <v>-3.3898305084745762E-3</v>
      </c>
      <c r="K45" s="6" t="s">
        <v>21</v>
      </c>
      <c r="L45" s="11">
        <v>2285</v>
      </c>
      <c r="M45" s="11">
        <v>2285</v>
      </c>
      <c r="N45" s="43">
        <v>2466</v>
      </c>
      <c r="O45" s="50">
        <f>N45-M45</f>
        <v>181</v>
      </c>
      <c r="P45" s="44">
        <f>(N45-M45)/M45</f>
        <v>7.9212253829321663E-2</v>
      </c>
      <c r="Q45" s="50">
        <f>N45-L45</f>
        <v>181</v>
      </c>
      <c r="R45" s="44">
        <f>(N45-L45)/L45</f>
        <v>7.9212253829321663E-2</v>
      </c>
    </row>
    <row r="46" spans="1:18" ht="15">
      <c r="A46" s="28"/>
      <c r="B46" s="45"/>
      <c r="C46" s="46"/>
      <c r="D46" s="47"/>
      <c r="E46" s="34"/>
      <c r="F46" s="35"/>
      <c r="G46" s="36"/>
      <c r="H46" s="35"/>
      <c r="K46" s="6" t="s">
        <v>22</v>
      </c>
      <c r="L46" s="11">
        <v>1061</v>
      </c>
      <c r="M46" s="11">
        <v>1061</v>
      </c>
      <c r="N46" s="43">
        <v>1177</v>
      </c>
      <c r="O46" s="50">
        <f>N46-M46</f>
        <v>116</v>
      </c>
      <c r="P46" s="44">
        <f>(N46-M46)/M46</f>
        <v>0.10933081998114987</v>
      </c>
      <c r="Q46" s="53">
        <f>N46-L46</f>
        <v>116</v>
      </c>
      <c r="R46" s="44">
        <f>(N46-L46)/L46</f>
        <v>0.10933081998114987</v>
      </c>
    </row>
    <row r="47" spans="1:18" ht="15">
      <c r="A47" s="28"/>
      <c r="B47" s="45"/>
      <c r="C47" s="46"/>
      <c r="D47" s="47"/>
      <c r="E47" s="34"/>
      <c r="F47" s="35"/>
      <c r="G47" s="34"/>
      <c r="H47" s="35"/>
      <c r="K47" s="16" t="s">
        <v>19</v>
      </c>
      <c r="L47" s="8">
        <f>SUM(L40:L46)</f>
        <v>3346</v>
      </c>
      <c r="M47" s="23">
        <f>SUM(M40:M46)</f>
        <v>3346</v>
      </c>
      <c r="N47" s="8">
        <f>SUM(N40:N46)</f>
        <v>3643</v>
      </c>
      <c r="O47" s="59">
        <f t="shared" ref="O47" si="21">N47-M47</f>
        <v>297</v>
      </c>
      <c r="P47" s="49">
        <f t="shared" ref="P47" si="22">(N47-M47)/M47</f>
        <v>8.8762701733413024E-2</v>
      </c>
      <c r="Q47" s="48">
        <f>N47-L47</f>
        <v>297</v>
      </c>
      <c r="R47" s="49">
        <f>(N47-L47)/L47</f>
        <v>8.8762701733413024E-2</v>
      </c>
    </row>
    <row r="48" spans="1:18" ht="15">
      <c r="A48" s="28"/>
      <c r="B48" s="45"/>
      <c r="C48" s="46"/>
      <c r="D48" s="47"/>
      <c r="E48" s="34"/>
      <c r="F48" s="35"/>
      <c r="G48" s="36"/>
      <c r="H48" s="35"/>
      <c r="K48" s="28"/>
      <c r="L48" s="29"/>
      <c r="M48" s="30"/>
      <c r="N48" s="42"/>
      <c r="O48" s="34"/>
      <c r="P48" s="35"/>
      <c r="Q48" s="36"/>
      <c r="R48" s="35"/>
    </row>
    <row r="49" spans="1:18" ht="15">
      <c r="A49" s="28"/>
      <c r="B49" s="45"/>
      <c r="C49" s="46"/>
      <c r="D49" s="47"/>
      <c r="E49" s="34"/>
      <c r="F49" s="35"/>
      <c r="G49" s="36"/>
      <c r="H49" s="35"/>
      <c r="K49" s="28"/>
      <c r="L49" s="29"/>
      <c r="M49" s="30"/>
      <c r="N49" s="42"/>
      <c r="O49" s="34"/>
      <c r="P49" s="35"/>
      <c r="Q49" s="36"/>
      <c r="R49" s="35"/>
    </row>
    <row r="50" spans="1:18" ht="30">
      <c r="A50" s="2"/>
      <c r="B50" s="7" t="s">
        <v>26</v>
      </c>
      <c r="C50" s="7" t="s">
        <v>26</v>
      </c>
      <c r="D50" s="7" t="s">
        <v>30</v>
      </c>
      <c r="E50" s="40" t="s">
        <v>25</v>
      </c>
      <c r="F50" s="3" t="s">
        <v>10</v>
      </c>
      <c r="G50" s="60" t="s">
        <v>27</v>
      </c>
      <c r="H50" s="3" t="s">
        <v>10</v>
      </c>
      <c r="K50" s="28"/>
      <c r="L50" s="29"/>
      <c r="M50" s="30"/>
      <c r="N50" s="42"/>
      <c r="O50" s="34"/>
      <c r="P50" s="35"/>
      <c r="Q50" s="36"/>
      <c r="R50" s="35"/>
    </row>
    <row r="51" spans="1:18" ht="15">
      <c r="A51" s="6" t="s">
        <v>23</v>
      </c>
      <c r="B51" s="11">
        <v>9875</v>
      </c>
      <c r="C51" s="11">
        <v>9875</v>
      </c>
      <c r="D51" s="57">
        <v>12033</v>
      </c>
      <c r="E51" s="58">
        <f t="shared" ref="E51" si="23">D51-C51</f>
        <v>2158</v>
      </c>
      <c r="F51" s="49">
        <f t="shared" ref="F51" si="24">(D51-C51)/C51</f>
        <v>0.21853164556962026</v>
      </c>
      <c r="G51" s="48">
        <f>D51-B51</f>
        <v>2158</v>
      </c>
      <c r="H51" s="49">
        <f>(D51-B51)/B51</f>
        <v>0.21853164556962026</v>
      </c>
      <c r="K51" s="28"/>
      <c r="L51" s="29"/>
      <c r="M51" s="30"/>
      <c r="N51" s="42"/>
      <c r="O51" s="34"/>
      <c r="P51" s="35"/>
      <c r="Q51" s="36"/>
      <c r="R51" s="35"/>
    </row>
    <row r="52" spans="1:18" ht="15">
      <c r="A52" s="6" t="s">
        <v>24</v>
      </c>
      <c r="B52" s="11">
        <v>10488</v>
      </c>
      <c r="C52" s="11">
        <v>10488</v>
      </c>
      <c r="D52" s="57">
        <v>12605</v>
      </c>
      <c r="E52" s="58">
        <f>D52-C52</f>
        <v>2117</v>
      </c>
      <c r="F52" s="49">
        <f>(D52-C52)/C52</f>
        <v>0.20184973302822273</v>
      </c>
      <c r="G52" s="48">
        <f>D52-B52</f>
        <v>2117</v>
      </c>
      <c r="H52" s="49">
        <f>(D52-B52)/B52</f>
        <v>0.20184973302822273</v>
      </c>
      <c r="K52" s="28"/>
      <c r="L52" s="29"/>
      <c r="M52" s="30"/>
      <c r="N52" s="42"/>
      <c r="O52" s="34"/>
      <c r="P52" s="35"/>
      <c r="Q52" s="36"/>
      <c r="R52" s="35"/>
    </row>
    <row r="53" spans="1:18" ht="15">
      <c r="A53" s="28"/>
      <c r="B53" s="28"/>
      <c r="C53" s="28"/>
      <c r="D53" s="28"/>
      <c r="E53" s="37"/>
      <c r="F53" s="38"/>
      <c r="G53" s="39"/>
      <c r="H53" s="38"/>
      <c r="K53" s="28"/>
      <c r="L53" s="31"/>
      <c r="M53" s="32"/>
      <c r="N53" s="33"/>
      <c r="O53" s="37"/>
      <c r="P53" s="38"/>
      <c r="Q53" s="39"/>
      <c r="R53" s="38"/>
    </row>
    <row r="78" spans="1:1" ht="18">
      <c r="A78" s="1"/>
    </row>
  </sheetData>
  <phoneticPr fontId="6" type="noConversion"/>
  <printOptions horizontalCentered="1"/>
  <pageMargins left="0.39370078740157483" right="0.39370078740157483" top="0.39370078740157483" bottom="0.39370078740157483" header="0.39370078740157483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EVOLADLY</vt:lpstr>
      <vt:lpstr>EVOLADLY!Zone_d_impression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Cilia Nima</cp:lastModifiedBy>
  <cp:lastPrinted>2024-09-28T07:23:18Z</cp:lastPrinted>
  <dcterms:created xsi:type="dcterms:W3CDTF">2005-06-14T09:37:53Z</dcterms:created>
  <dcterms:modified xsi:type="dcterms:W3CDTF">2025-07-01T09:30:36Z</dcterms:modified>
</cp:coreProperties>
</file>