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PHILIPPE OK\LAURATT\"/>
    </mc:Choice>
  </mc:AlternateContent>
  <xr:revisionPtr revIDLastSave="0" documentId="13_ncr:1_{4C017F87-422C-466A-838F-66F2A4870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ADLY" sheetId="1" r:id="rId1"/>
  </sheets>
  <definedNames>
    <definedName name="_xlnm.Print_Area" localSheetId="0">EVOLADLY!$A$2:$H$55</definedName>
  </definedNames>
  <calcPr calcId="191029"/>
</workbook>
</file>

<file path=xl/calcChain.xml><?xml version="1.0" encoding="utf-8"?>
<calcChain xmlns="http://schemas.openxmlformats.org/spreadsheetml/2006/main">
  <c r="N15" i="1" l="1"/>
  <c r="D15" i="1"/>
  <c r="M47" i="1"/>
  <c r="M15" i="1"/>
  <c r="E52" i="1"/>
  <c r="C15" i="1"/>
  <c r="H52" i="1"/>
  <c r="G52" i="1"/>
  <c r="F52" i="1"/>
  <c r="H51" i="1"/>
  <c r="G51" i="1"/>
  <c r="F51" i="1"/>
  <c r="E51" i="1"/>
  <c r="H45" i="1"/>
  <c r="G45" i="1"/>
  <c r="F45" i="1"/>
  <c r="E45" i="1"/>
  <c r="R45" i="1"/>
  <c r="Q45" i="1"/>
  <c r="N47" i="1"/>
  <c r="P47" i="1" s="1"/>
  <c r="R10" i="1"/>
  <c r="Q10" i="1"/>
  <c r="L47" i="1"/>
  <c r="F14" i="1"/>
  <c r="F13" i="1"/>
  <c r="E14" i="1"/>
  <c r="E13" i="1"/>
  <c r="W7" i="1"/>
  <c r="W8" i="1"/>
  <c r="W9" i="1"/>
  <c r="W10" i="1"/>
  <c r="W11" i="1"/>
  <c r="W12" i="1"/>
  <c r="W13" i="1"/>
  <c r="W14" i="1"/>
  <c r="W6" i="1"/>
  <c r="W5" i="1"/>
  <c r="V7" i="1"/>
  <c r="V8" i="1"/>
  <c r="V9" i="1"/>
  <c r="V10" i="1"/>
  <c r="V11" i="1"/>
  <c r="V12" i="1"/>
  <c r="V13" i="1"/>
  <c r="V14" i="1"/>
  <c r="V5" i="1"/>
  <c r="V6" i="1"/>
  <c r="U7" i="1"/>
  <c r="U8" i="1"/>
  <c r="U9" i="1"/>
  <c r="U10" i="1"/>
  <c r="U11" i="1"/>
  <c r="U12" i="1"/>
  <c r="U13" i="1"/>
  <c r="U14" i="1"/>
  <c r="U6" i="1"/>
  <c r="U5" i="1"/>
  <c r="L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P10" i="1"/>
  <c r="O10" i="1"/>
  <c r="R9" i="1"/>
  <c r="Q9" i="1"/>
  <c r="P9" i="1"/>
  <c r="O9" i="1"/>
  <c r="R8" i="1"/>
  <c r="Q8" i="1"/>
  <c r="P8" i="1"/>
  <c r="O8" i="1"/>
  <c r="R7" i="1"/>
  <c r="Q7" i="1"/>
  <c r="P7" i="1"/>
  <c r="O7" i="1"/>
  <c r="R6" i="1"/>
  <c r="Q6" i="1"/>
  <c r="P6" i="1"/>
  <c r="O6" i="1"/>
  <c r="R5" i="1"/>
  <c r="Q5" i="1"/>
  <c r="P5" i="1"/>
  <c r="O5" i="1"/>
  <c r="R46" i="1"/>
  <c r="Q46" i="1"/>
  <c r="P46" i="1"/>
  <c r="O46" i="1"/>
  <c r="P45" i="1"/>
  <c r="O45" i="1"/>
  <c r="D36" i="1"/>
  <c r="C36" i="1"/>
  <c r="B36" i="1"/>
  <c r="B15" i="1"/>
  <c r="H27" i="1"/>
  <c r="H28" i="1"/>
  <c r="H29" i="1"/>
  <c r="H30" i="1"/>
  <c r="H31" i="1"/>
  <c r="H32" i="1"/>
  <c r="H33" i="1"/>
  <c r="H34" i="1"/>
  <c r="H35" i="1"/>
  <c r="H26" i="1"/>
  <c r="G27" i="1"/>
  <c r="G28" i="1"/>
  <c r="G29" i="1"/>
  <c r="G30" i="1"/>
  <c r="G31" i="1"/>
  <c r="G32" i="1"/>
  <c r="G33" i="1"/>
  <c r="G34" i="1"/>
  <c r="G35" i="1"/>
  <c r="G26" i="1"/>
  <c r="H6" i="1"/>
  <c r="H7" i="1"/>
  <c r="H8" i="1"/>
  <c r="H9" i="1"/>
  <c r="H10" i="1"/>
  <c r="H11" i="1"/>
  <c r="H12" i="1"/>
  <c r="H13" i="1"/>
  <c r="H14" i="1"/>
  <c r="H5" i="1"/>
  <c r="G6" i="1"/>
  <c r="G7" i="1"/>
  <c r="G8" i="1"/>
  <c r="G9" i="1"/>
  <c r="G10" i="1"/>
  <c r="G11" i="1"/>
  <c r="G12" i="1"/>
  <c r="G13" i="1"/>
  <c r="G14" i="1"/>
  <c r="G5" i="1"/>
  <c r="F27" i="1"/>
  <c r="F28" i="1"/>
  <c r="F29" i="1"/>
  <c r="F30" i="1"/>
  <c r="F31" i="1"/>
  <c r="F32" i="1"/>
  <c r="F33" i="1"/>
  <c r="F34" i="1"/>
  <c r="F35" i="1"/>
  <c r="F26" i="1"/>
  <c r="F6" i="1"/>
  <c r="F7" i="1"/>
  <c r="F8" i="1"/>
  <c r="F9" i="1"/>
  <c r="F10" i="1"/>
  <c r="F11" i="1"/>
  <c r="F12" i="1"/>
  <c r="F5" i="1"/>
  <c r="E27" i="1"/>
  <c r="E28" i="1"/>
  <c r="E29" i="1"/>
  <c r="E30" i="1"/>
  <c r="E31" i="1"/>
  <c r="E32" i="1"/>
  <c r="E33" i="1"/>
  <c r="E34" i="1"/>
  <c r="E35" i="1"/>
  <c r="E26" i="1"/>
  <c r="E6" i="1"/>
  <c r="E7" i="1"/>
  <c r="E8" i="1"/>
  <c r="E9" i="1"/>
  <c r="E10" i="1"/>
  <c r="E11" i="1"/>
  <c r="E12" i="1"/>
  <c r="E5" i="1"/>
  <c r="W15" i="1" l="1"/>
  <c r="U15" i="1"/>
  <c r="R47" i="1"/>
  <c r="O47" i="1"/>
  <c r="Q47" i="1"/>
  <c r="R15" i="1"/>
  <c r="Z9" i="1"/>
  <c r="Z7" i="1"/>
  <c r="AA14" i="1"/>
  <c r="AA7" i="1"/>
  <c r="AA9" i="1"/>
  <c r="Z14" i="1"/>
  <c r="P15" i="1"/>
  <c r="V15" i="1"/>
  <c r="O15" i="1"/>
  <c r="Q15" i="1"/>
  <c r="Z8" i="1"/>
  <c r="Z6" i="1"/>
  <c r="Z13" i="1"/>
  <c r="Z12" i="1"/>
  <c r="X14" i="1"/>
  <c r="AA12" i="1"/>
  <c r="AA10" i="1"/>
  <c r="AA5" i="1"/>
  <c r="H15" i="1"/>
  <c r="H36" i="1"/>
  <c r="X11" i="1"/>
  <c r="Y12" i="1"/>
  <c r="Y9" i="1"/>
  <c r="Y8" i="1"/>
  <c r="AA11" i="1"/>
  <c r="Y14" i="1"/>
  <c r="Z11" i="1"/>
  <c r="AA8" i="1"/>
  <c r="G36" i="1"/>
  <c r="F36" i="1"/>
  <c r="Y7" i="1"/>
  <c r="E36" i="1"/>
  <c r="AA13" i="1"/>
  <c r="Y13" i="1"/>
  <c r="Y10" i="1"/>
  <c r="X10" i="1"/>
  <c r="Z10" i="1"/>
  <c r="Y6" i="1"/>
  <c r="X6" i="1"/>
  <c r="AA6" i="1"/>
  <c r="Z5" i="1"/>
  <c r="E15" i="1"/>
  <c r="G15" i="1"/>
  <c r="X13" i="1"/>
  <c r="X12" i="1"/>
  <c r="Y5" i="1"/>
  <c r="X5" i="1"/>
  <c r="X8" i="1"/>
  <c r="Y11" i="1"/>
  <c r="F15" i="1"/>
  <c r="X9" i="1"/>
  <c r="X7" i="1"/>
  <c r="Z15" i="1" l="1"/>
  <c r="AA15" i="1"/>
  <c r="Y15" i="1"/>
  <c r="X15" i="1"/>
</calcChain>
</file>

<file path=xl/sharedStrings.xml><?xml version="1.0" encoding="utf-8"?>
<sst xmlns="http://schemas.openxmlformats.org/spreadsheetml/2006/main" count="104" uniqueCount="35">
  <si>
    <t>Ain</t>
  </si>
  <si>
    <t>Drôme-Ardèche</t>
  </si>
  <si>
    <t>Isère</t>
  </si>
  <si>
    <t>Rhône</t>
  </si>
  <si>
    <t>Savoie</t>
  </si>
  <si>
    <t>Haute-Savoie</t>
  </si>
  <si>
    <t>Allier</t>
  </si>
  <si>
    <t>Cantal</t>
  </si>
  <si>
    <t>Puy-de-Dôme</t>
  </si>
  <si>
    <t>Loire-Haute-Loire</t>
  </si>
  <si>
    <t>%</t>
  </si>
  <si>
    <t>Diff. 19-22</t>
  </si>
  <si>
    <t>Diff. 21-22</t>
  </si>
  <si>
    <t>AURA TOTAL</t>
  </si>
  <si>
    <t>AURA PROMOS</t>
  </si>
  <si>
    <t>EVOLUTION LICENCES PROMOS AU 23 MAI</t>
  </si>
  <si>
    <t>31.05.19</t>
  </si>
  <si>
    <t>28.05.21</t>
  </si>
  <si>
    <t>23.05.22</t>
  </si>
  <si>
    <t>Féminines Total</t>
  </si>
  <si>
    <t>Nombre de clubs AURA</t>
  </si>
  <si>
    <t>Féminines Loisirs</t>
  </si>
  <si>
    <t>Féminines Compétitions</t>
  </si>
  <si>
    <t>Nombre de joueurs -19</t>
  </si>
  <si>
    <t>Nombre de joueurs +19</t>
  </si>
  <si>
    <t>AURA LOISIRS</t>
  </si>
  <si>
    <t>AURA COMPET + DIR</t>
  </si>
  <si>
    <t>30.06.25</t>
  </si>
  <si>
    <t>Diff. 24-25</t>
  </si>
  <si>
    <t>Diff. Fin saison 24.25</t>
  </si>
  <si>
    <t>COMPARAISON EVOLUTION LICENCES AURA FEMININES AU 31  JANVIER</t>
  </si>
  <si>
    <t>30.06.26</t>
  </si>
  <si>
    <t>EVOLUTION LICENCES COMPETITIONS + DIRIGEANT AU 30 JUIN</t>
  </si>
  <si>
    <t>EVOLUTION TOTAL LICENCES AU 30 JUIN</t>
  </si>
  <si>
    <t>EVOLUTION LICENCES LOISIRS AU 30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</si>
</sst>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8"/>
      <name val="Geneva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7"/>
    </font>
    <font>
      <b/>
      <sz val="11"/>
      <name val="7"/>
    </font>
    <font>
      <b/>
      <sz val="11"/>
      <color rgb="FF000000"/>
      <name val="7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F709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47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6" borderId="3" applyNumberFormat="0" applyAlignment="0" applyProtection="0"/>
    <xf numFmtId="0" fontId="20" fillId="0" borderId="4" applyNumberFormat="0" applyFill="0" applyAlignment="0" applyProtection="0"/>
    <xf numFmtId="0" fontId="21" fillId="27" borderId="3" applyNumberFormat="0" applyAlignment="0" applyProtection="0"/>
    <xf numFmtId="0" fontId="22" fillId="28" borderId="0" applyNumberFormat="0" applyBorder="0" applyAlignment="0" applyProtection="0"/>
    <xf numFmtId="40" fontId="11" fillId="0" borderId="0" applyFont="0" applyFill="0" applyBorder="0" applyAlignment="0" applyProtection="0"/>
    <xf numFmtId="0" fontId="23" fillId="29" borderId="0" applyNumberFormat="0" applyBorder="0" applyAlignment="0" applyProtection="0"/>
    <xf numFmtId="0" fontId="16" fillId="0" borderId="0"/>
    <xf numFmtId="0" fontId="16" fillId="30" borderId="5" applyNumberFormat="0" applyFont="0" applyAlignment="0" applyProtection="0"/>
    <xf numFmtId="9" fontId="11" fillId="0" borderId="0" applyFont="0" applyFill="0" applyBorder="0" applyAlignment="0" applyProtection="0"/>
    <xf numFmtId="0" fontId="24" fillId="31" borderId="0" applyNumberFormat="0" applyBorder="0" applyAlignment="0" applyProtection="0"/>
    <xf numFmtId="0" fontId="25" fillId="26" borderId="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32" borderId="11" applyNumberFormat="0" applyAlignment="0" applyProtection="0"/>
    <xf numFmtId="0" fontId="10" fillId="0" borderId="0"/>
    <xf numFmtId="0" fontId="9" fillId="0" borderId="0"/>
    <xf numFmtId="0" fontId="8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0" borderId="0"/>
    <xf numFmtId="0" fontId="7" fillId="30" borderId="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30" borderId="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0" borderId="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0" borderId="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30" borderId="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0" borderId="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0" borderId="5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3" fontId="14" fillId="33" borderId="1" xfId="0" applyNumberFormat="1" applyFont="1" applyFill="1" applyBorder="1" applyAlignment="1">
      <alignment horizontal="right"/>
    </xf>
    <xf numFmtId="3" fontId="15" fillId="33" borderId="1" xfId="0" applyNumberFormat="1" applyFont="1" applyFill="1" applyBorder="1" applyAlignment="1">
      <alignment horizontal="right"/>
    </xf>
    <xf numFmtId="3" fontId="15" fillId="0" borderId="2" xfId="0" applyNumberFormat="1" applyFont="1" applyBorder="1"/>
    <xf numFmtId="14" fontId="15" fillId="0" borderId="1" xfId="0" applyNumberFormat="1" applyFont="1" applyBorder="1" applyAlignment="1">
      <alignment horizontal="center"/>
    </xf>
    <xf numFmtId="3" fontId="15" fillId="34" borderId="1" xfId="0" applyNumberFormat="1" applyFont="1" applyFill="1" applyBorder="1"/>
    <xf numFmtId="164" fontId="14" fillId="33" borderId="1" xfId="34" applyNumberFormat="1" applyFont="1" applyFill="1" applyBorder="1" applyAlignment="1">
      <alignment horizontal="right"/>
    </xf>
    <xf numFmtId="164" fontId="15" fillId="33" borderId="1" xfId="34" applyNumberFormat="1" applyFont="1" applyFill="1" applyBorder="1" applyAlignment="1">
      <alignment horizontal="right"/>
    </xf>
    <xf numFmtId="3" fontId="14" fillId="34" borderId="1" xfId="0" applyNumberFormat="1" applyFont="1" applyFill="1" applyBorder="1"/>
    <xf numFmtId="164" fontId="15" fillId="35" borderId="1" xfId="34" applyNumberFormat="1" applyFont="1" applyFill="1" applyBorder="1" applyAlignment="1">
      <alignment horizontal="right"/>
    </xf>
    <xf numFmtId="3" fontId="14" fillId="35" borderId="1" xfId="0" applyNumberFormat="1" applyFont="1" applyFill="1" applyBorder="1" applyAlignment="1">
      <alignment horizontal="right"/>
    </xf>
    <xf numFmtId="164" fontId="14" fillId="35" borderId="1" xfId="34" applyNumberFormat="1" applyFont="1" applyFill="1" applyBorder="1" applyAlignment="1">
      <alignment horizontal="right"/>
    </xf>
    <xf numFmtId="3" fontId="14" fillId="0" borderId="1" xfId="0" applyNumberFormat="1" applyFont="1" applyBorder="1"/>
    <xf numFmtId="3" fontId="15" fillId="0" borderId="1" xfId="0" applyNumberFormat="1" applyFont="1" applyBorder="1"/>
    <xf numFmtId="38" fontId="33" fillId="0" borderId="1" xfId="32" applyNumberFormat="1" applyFont="1" applyBorder="1" applyAlignment="1">
      <alignment horizontal="right" wrapText="1"/>
    </xf>
    <xf numFmtId="3" fontId="15" fillId="34" borderId="12" xfId="0" applyNumberFormat="1" applyFont="1" applyFill="1" applyBorder="1"/>
    <xf numFmtId="3" fontId="15" fillId="35" borderId="12" xfId="0" applyNumberFormat="1" applyFont="1" applyFill="1" applyBorder="1" applyAlignment="1">
      <alignment horizontal="right"/>
    </xf>
    <xf numFmtId="14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34" fillId="0" borderId="12" xfId="32" applyFont="1" applyBorder="1" applyAlignment="1">
      <alignment horizontal="right" wrapText="1"/>
    </xf>
    <xf numFmtId="38" fontId="37" fillId="0" borderId="1" xfId="30" applyNumberFormat="1" applyFont="1" applyFill="1" applyBorder="1" applyAlignment="1" applyProtection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3" fontId="14" fillId="34" borderId="2" xfId="0" applyNumberFormat="1" applyFont="1" applyFill="1" applyBorder="1"/>
    <xf numFmtId="3" fontId="14" fillId="35" borderId="14" xfId="0" applyNumberFormat="1" applyFont="1" applyFill="1" applyBorder="1" applyAlignment="1">
      <alignment horizontal="right"/>
    </xf>
    <xf numFmtId="3" fontId="15" fillId="0" borderId="0" xfId="0" applyNumberFormat="1" applyFont="1"/>
    <xf numFmtId="3" fontId="14" fillId="34" borderId="0" xfId="0" applyNumberFormat="1" applyFont="1" applyFill="1"/>
    <xf numFmtId="3" fontId="35" fillId="34" borderId="0" xfId="0" applyNumberFormat="1" applyFont="1" applyFill="1"/>
    <xf numFmtId="3" fontId="15" fillId="34" borderId="0" xfId="0" applyNumberFormat="1" applyFont="1" applyFill="1"/>
    <xf numFmtId="3" fontId="36" fillId="34" borderId="0" xfId="0" applyNumberFormat="1" applyFont="1" applyFill="1"/>
    <xf numFmtId="38" fontId="37" fillId="0" borderId="0" xfId="30" applyNumberFormat="1" applyFont="1" applyFill="1" applyBorder="1" applyAlignment="1" applyProtection="1">
      <alignment horizontal="right" wrapText="1"/>
    </xf>
    <xf numFmtId="3" fontId="35" fillId="0" borderId="0" xfId="0" applyNumberFormat="1" applyFont="1" applyAlignment="1">
      <alignment horizontal="right"/>
    </xf>
    <xf numFmtId="164" fontId="14" fillId="0" borderId="0" xfId="34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164" fontId="15" fillId="0" borderId="0" xfId="34" applyNumberFormat="1" applyFont="1" applyFill="1" applyBorder="1" applyAlignment="1">
      <alignment horizontal="right"/>
    </xf>
    <xf numFmtId="3" fontId="15" fillId="0" borderId="0" xfId="0" applyNumberFormat="1" applyFont="1" applyAlignment="1">
      <alignment horizontal="right"/>
    </xf>
    <xf numFmtId="0" fontId="15" fillId="0" borderId="15" xfId="0" applyFont="1" applyBorder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right" vertical="center" wrapText="1"/>
    </xf>
    <xf numFmtId="164" fontId="14" fillId="36" borderId="1" xfId="34" applyNumberFormat="1" applyFont="1" applyFill="1" applyBorder="1" applyAlignment="1">
      <alignment horizontal="right"/>
    </xf>
    <xf numFmtId="3" fontId="14" fillId="0" borderId="0" xfId="0" applyNumberFormat="1" applyFont="1"/>
    <xf numFmtId="3" fontId="35" fillId="0" borderId="0" xfId="0" applyNumberFormat="1" applyFont="1"/>
    <xf numFmtId="0" fontId="33" fillId="0" borderId="0" xfId="0" applyFont="1" applyAlignment="1">
      <alignment horizontal="right" vertical="center" wrapText="1"/>
    </xf>
    <xf numFmtId="164" fontId="15" fillId="36" borderId="1" xfId="34" applyNumberFormat="1" applyFont="1" applyFill="1" applyBorder="1" applyAlignment="1">
      <alignment horizontal="right"/>
    </xf>
    <xf numFmtId="3" fontId="35" fillId="36" borderId="14" xfId="0" applyNumberFormat="1" applyFont="1" applyFill="1" applyBorder="1" applyAlignment="1">
      <alignment horizontal="right"/>
    </xf>
    <xf numFmtId="3" fontId="36" fillId="36" borderId="14" xfId="0" applyNumberFormat="1" applyFont="1" applyFill="1" applyBorder="1" applyAlignment="1">
      <alignment horizontal="right"/>
    </xf>
    <xf numFmtId="164" fontId="15" fillId="36" borderId="12" xfId="34" applyNumberFormat="1" applyFont="1" applyFill="1" applyBorder="1" applyAlignment="1">
      <alignment horizontal="right"/>
    </xf>
    <xf numFmtId="3" fontId="14" fillId="36" borderId="1" xfId="0" applyNumberFormat="1" applyFont="1" applyFill="1" applyBorder="1" applyAlignment="1">
      <alignment horizontal="right"/>
    </xf>
    <xf numFmtId="3" fontId="14" fillId="36" borderId="14" xfId="0" applyNumberFormat="1" applyFont="1" applyFill="1" applyBorder="1" applyAlignment="1">
      <alignment horizontal="right"/>
    </xf>
    <xf numFmtId="1" fontId="33" fillId="0" borderId="17" xfId="0" applyNumberFormat="1" applyFont="1" applyBorder="1" applyAlignment="1">
      <alignment horizontal="center" wrapText="1"/>
    </xf>
    <xf numFmtId="3" fontId="15" fillId="36" borderId="14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wrapText="1"/>
    </xf>
    <xf numFmtId="20" fontId="0" fillId="0" borderId="0" xfId="0" applyNumberFormat="1"/>
    <xf numFmtId="0" fontId="15" fillId="34" borderId="1" xfId="0" applyFont="1" applyFill="1" applyBorder="1" applyAlignment="1">
      <alignment horizontal="center" wrapText="1"/>
    </xf>
    <xf numFmtId="0" fontId="15" fillId="34" borderId="1" xfId="0" applyFont="1" applyFill="1" applyBorder="1" applyAlignment="1">
      <alignment horizontal="center"/>
    </xf>
    <xf numFmtId="3" fontId="14" fillId="34" borderId="1" xfId="0" applyNumberFormat="1" applyFont="1" applyFill="1" applyBorder="1" applyAlignment="1">
      <alignment horizontal="right"/>
    </xf>
    <xf numFmtId="164" fontId="14" fillId="34" borderId="1" xfId="34" applyNumberFormat="1" applyFont="1" applyFill="1" applyBorder="1" applyAlignment="1">
      <alignment horizontal="right"/>
    </xf>
    <xf numFmtId="3" fontId="15" fillId="34" borderId="1" xfId="0" applyNumberFormat="1" applyFont="1" applyFill="1" applyBorder="1" applyAlignment="1">
      <alignment horizontal="right"/>
    </xf>
    <xf numFmtId="164" fontId="15" fillId="34" borderId="1" xfId="34" applyNumberFormat="1" applyFont="1" applyFill="1" applyBorder="1" applyAlignment="1">
      <alignment horizontal="right"/>
    </xf>
    <xf numFmtId="3" fontId="35" fillId="33" borderId="14" xfId="0" applyNumberFormat="1" applyFont="1" applyFill="1" applyBorder="1" applyAlignment="1">
      <alignment horizontal="right"/>
    </xf>
    <xf numFmtId="3" fontId="14" fillId="33" borderId="14" xfId="0" applyNumberFormat="1" applyFont="1" applyFill="1" applyBorder="1" applyAlignment="1">
      <alignment horizontal="right"/>
    </xf>
    <xf numFmtId="1" fontId="14" fillId="0" borderId="1" xfId="0" applyNumberFormat="1" applyFont="1" applyBorder="1" applyAlignment="1">
      <alignment horizontal="center"/>
    </xf>
    <xf numFmtId="3" fontId="36" fillId="33" borderId="1" xfId="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3" fontId="35" fillId="0" borderId="14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5" fillId="33" borderId="16" xfId="0" applyNumberFormat="1" applyFont="1" applyFill="1" applyBorder="1" applyAlignment="1">
      <alignment horizontal="right"/>
    </xf>
    <xf numFmtId="3" fontId="15" fillId="33" borderId="14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</cellXfs>
  <cellStyles count="347">
    <cellStyle name="20 % - Accent1" xfId="1" builtinId="30" customBuiltin="1"/>
    <cellStyle name="20 % - Accent1 2" xfId="48" xr:uid="{91ED1EBC-7F9E-432F-8A0D-0B7AC7BF3699}"/>
    <cellStyle name="20 % - Accent1 2 2" xfId="94" xr:uid="{0E8DA739-B7D4-47FD-BD47-ADBFAF2DC166}"/>
    <cellStyle name="20 % - Accent1 2 3" xfId="140" xr:uid="{D0D254AD-A47B-4B6D-B1CC-247C35576378}"/>
    <cellStyle name="20 % - Accent1 2 4" xfId="186" xr:uid="{C539F9E7-AEFA-44D1-AA98-377B080A8E31}"/>
    <cellStyle name="20 % - Accent1 2 5" xfId="232" xr:uid="{C4677C85-D1CC-4C14-A424-B3BF480C3A6B}"/>
    <cellStyle name="20 % - Accent1 2 6" xfId="278" xr:uid="{655D8224-CC03-49FD-9021-045F4F5BA655}"/>
    <cellStyle name="20 % - Accent1 2 7" xfId="324" xr:uid="{9FE2F472-D09B-42CA-B8A7-26446BD92F15}"/>
    <cellStyle name="20 % - Accent1 3" xfId="71" xr:uid="{5BFF4743-AAE5-484C-A489-EAA41D668DA2}"/>
    <cellStyle name="20 % - Accent1 4" xfId="117" xr:uid="{94B49AD8-A709-4791-9FB3-0CEBACBA1AFA}"/>
    <cellStyle name="20 % - Accent1 5" xfId="163" xr:uid="{BAAC4C05-72EC-4261-BC52-4F5963B9B418}"/>
    <cellStyle name="20 % - Accent1 6" xfId="209" xr:uid="{96BB5D98-0D78-4A8B-B477-EC36E2E28EA9}"/>
    <cellStyle name="20 % - Accent1 7" xfId="255" xr:uid="{A76C7D6F-6CA4-480D-883C-1DC680C2C692}"/>
    <cellStyle name="20 % - Accent1 8" xfId="301" xr:uid="{C6CBF378-4416-46B8-8911-E16DABBBE4C3}"/>
    <cellStyle name="20 % - Accent2" xfId="2" builtinId="34" customBuiltin="1"/>
    <cellStyle name="20 % - Accent2 2" xfId="49" xr:uid="{5206AB55-FF66-41EF-9D54-6CECEB150CE2}"/>
    <cellStyle name="20 % - Accent2 2 2" xfId="95" xr:uid="{74B5E58D-531B-4967-AFA7-C7229D459A9A}"/>
    <cellStyle name="20 % - Accent2 2 3" xfId="141" xr:uid="{326B3BAC-CF94-401D-9F0B-EF77A6E067A3}"/>
    <cellStyle name="20 % - Accent2 2 4" xfId="187" xr:uid="{FADF42B9-2905-4E47-8A65-F07B31E9D635}"/>
    <cellStyle name="20 % - Accent2 2 5" xfId="233" xr:uid="{E9B46FD7-0FAA-480E-A65E-2FC28B162F38}"/>
    <cellStyle name="20 % - Accent2 2 6" xfId="279" xr:uid="{6BA05270-5E57-43EC-857E-9DEB9F361D76}"/>
    <cellStyle name="20 % - Accent2 2 7" xfId="325" xr:uid="{5D2EA742-44F6-43F9-98F9-355F498FF8B5}"/>
    <cellStyle name="20 % - Accent2 3" xfId="72" xr:uid="{109409DD-1713-4555-A31B-CDCDBB8E4C0B}"/>
    <cellStyle name="20 % - Accent2 4" xfId="118" xr:uid="{904CDAB0-8D99-4E33-BDE4-2E0730E243E7}"/>
    <cellStyle name="20 % - Accent2 5" xfId="164" xr:uid="{671792DD-4141-4B30-9A43-A4F8B5815060}"/>
    <cellStyle name="20 % - Accent2 6" xfId="210" xr:uid="{1F8B411D-2D80-452D-87DF-AE6ACC79415F}"/>
    <cellStyle name="20 % - Accent2 7" xfId="256" xr:uid="{0837E4A9-5A56-47FB-8B42-A599F98531D8}"/>
    <cellStyle name="20 % - Accent2 8" xfId="302" xr:uid="{09B7BCFC-04C2-43E9-8A53-99471FBDD753}"/>
    <cellStyle name="20 % - Accent3" xfId="3" builtinId="38" customBuiltin="1"/>
    <cellStyle name="20 % - Accent3 2" xfId="50" xr:uid="{C7F56878-3B47-41CB-9A05-968D0AA091AA}"/>
    <cellStyle name="20 % - Accent3 2 2" xfId="96" xr:uid="{777BEAF6-1FFE-47DB-A5DF-F59AA9E51E25}"/>
    <cellStyle name="20 % - Accent3 2 3" xfId="142" xr:uid="{2445F807-5463-4BBE-90A5-E113BD262091}"/>
    <cellStyle name="20 % - Accent3 2 4" xfId="188" xr:uid="{ECC2EF41-4A2B-40ED-AC84-6D551BC4F749}"/>
    <cellStyle name="20 % - Accent3 2 5" xfId="234" xr:uid="{12CC46A6-3C7C-4A32-BBA4-3B64533F43F7}"/>
    <cellStyle name="20 % - Accent3 2 6" xfId="280" xr:uid="{073E2B8C-A200-4892-A559-4CA3E792B602}"/>
    <cellStyle name="20 % - Accent3 2 7" xfId="326" xr:uid="{32E73E8C-618C-49E2-8DFB-7C952A2B37F2}"/>
    <cellStyle name="20 % - Accent3 3" xfId="73" xr:uid="{6B92902B-5B08-49B7-99E2-7ACC6E127859}"/>
    <cellStyle name="20 % - Accent3 4" xfId="119" xr:uid="{2891E71B-2EFD-4E60-B137-77449F234207}"/>
    <cellStyle name="20 % - Accent3 5" xfId="165" xr:uid="{6FED549D-6CC7-4A2E-820D-CBDB54032652}"/>
    <cellStyle name="20 % - Accent3 6" xfId="211" xr:uid="{A4EEC5A3-FF30-4138-8541-0DA186EB9E81}"/>
    <cellStyle name="20 % - Accent3 7" xfId="257" xr:uid="{1412B48F-9D2A-46B5-989B-A3F65B595AF6}"/>
    <cellStyle name="20 % - Accent3 8" xfId="303" xr:uid="{33156E31-DAC8-4C99-917F-226138C52141}"/>
    <cellStyle name="20 % - Accent4" xfId="4" builtinId="42" customBuiltin="1"/>
    <cellStyle name="20 % - Accent4 2" xfId="51" xr:uid="{F5F49F3C-AFB5-4543-93D3-0A6FE66FE3DB}"/>
    <cellStyle name="20 % - Accent4 2 2" xfId="97" xr:uid="{F432E876-44FB-4714-8096-A420357C4F58}"/>
    <cellStyle name="20 % - Accent4 2 3" xfId="143" xr:uid="{80C94610-BB73-44FD-8CD4-A64528CE0675}"/>
    <cellStyle name="20 % - Accent4 2 4" xfId="189" xr:uid="{E25BF176-00E8-43CB-898C-325A4765C342}"/>
    <cellStyle name="20 % - Accent4 2 5" xfId="235" xr:uid="{14CA96C0-CC3C-4BB7-95EB-DA832C242E76}"/>
    <cellStyle name="20 % - Accent4 2 6" xfId="281" xr:uid="{B47074D4-BE2C-4249-AC5C-50D41E284DA5}"/>
    <cellStyle name="20 % - Accent4 2 7" xfId="327" xr:uid="{764DB835-9626-4B6E-99FA-7F652B73C53A}"/>
    <cellStyle name="20 % - Accent4 3" xfId="74" xr:uid="{A07366EF-4E5D-4A31-BBF4-587AE5E48C5B}"/>
    <cellStyle name="20 % - Accent4 4" xfId="120" xr:uid="{714B73BE-EB41-4F7A-8CF6-C781630DC72D}"/>
    <cellStyle name="20 % - Accent4 5" xfId="166" xr:uid="{29C4C0E8-C551-4118-9F7B-AB8D12BE3F46}"/>
    <cellStyle name="20 % - Accent4 6" xfId="212" xr:uid="{B31A7EE1-5320-43F4-BB16-096EC744E66F}"/>
    <cellStyle name="20 % - Accent4 7" xfId="258" xr:uid="{67CFD64B-4F06-44D6-B5C6-84BBAD60A3A4}"/>
    <cellStyle name="20 % - Accent4 8" xfId="304" xr:uid="{19487875-39FC-4CCE-925F-63E6A1EC9EC9}"/>
    <cellStyle name="20 % - Accent5" xfId="5" builtinId="46" customBuiltin="1"/>
    <cellStyle name="20 % - Accent5 2" xfId="52" xr:uid="{86D96DB7-77E5-483D-AF55-739102A16B8D}"/>
    <cellStyle name="20 % - Accent5 2 2" xfId="98" xr:uid="{DEB5A5EA-9039-452D-8629-288641E6F6E2}"/>
    <cellStyle name="20 % - Accent5 2 3" xfId="144" xr:uid="{D2427EE7-D9A8-47DA-BE16-C1C3CA6B2C82}"/>
    <cellStyle name="20 % - Accent5 2 4" xfId="190" xr:uid="{2B05DA6A-33A7-4731-95BA-97FC9A0C58B4}"/>
    <cellStyle name="20 % - Accent5 2 5" xfId="236" xr:uid="{79FA5584-BA70-430D-870B-36BCED275C35}"/>
    <cellStyle name="20 % - Accent5 2 6" xfId="282" xr:uid="{D38E7501-C7C2-4772-8A2B-707A07429E04}"/>
    <cellStyle name="20 % - Accent5 2 7" xfId="328" xr:uid="{4D33ACC8-BA7B-45EC-A964-91F46BF41D1A}"/>
    <cellStyle name="20 % - Accent5 3" xfId="75" xr:uid="{FD6686E7-4CA2-48A5-B2C6-07A374EA670A}"/>
    <cellStyle name="20 % - Accent5 4" xfId="121" xr:uid="{2BB54FB1-CE39-44B9-AE2D-463FB47466FC}"/>
    <cellStyle name="20 % - Accent5 5" xfId="167" xr:uid="{6B42C880-A3A9-4539-A3F6-61FF05BBD2F6}"/>
    <cellStyle name="20 % - Accent5 6" xfId="213" xr:uid="{9B552EEE-CC3A-4177-9BC6-6D1429F55E0F}"/>
    <cellStyle name="20 % - Accent5 7" xfId="259" xr:uid="{F26A0F48-E896-4E3A-9732-A972F3164146}"/>
    <cellStyle name="20 % - Accent5 8" xfId="305" xr:uid="{236EF00D-1520-461D-A0C8-3EDFB8F33027}"/>
    <cellStyle name="20 % - Accent6" xfId="6" builtinId="50" customBuiltin="1"/>
    <cellStyle name="20 % - Accent6 2" xfId="53" xr:uid="{76CDE13A-3920-4ECD-A8FD-9B4FF2E3CD9A}"/>
    <cellStyle name="20 % - Accent6 2 2" xfId="99" xr:uid="{0B7920F4-F8F8-46F9-954B-5D80A798E23A}"/>
    <cellStyle name="20 % - Accent6 2 3" xfId="145" xr:uid="{9C970287-621F-44BC-8A3D-79498C6BA88E}"/>
    <cellStyle name="20 % - Accent6 2 4" xfId="191" xr:uid="{BC3F289B-2149-47E4-94C7-CBD5BDB0620B}"/>
    <cellStyle name="20 % - Accent6 2 5" xfId="237" xr:uid="{8B1DD3DC-F702-4D91-930E-73885DE6EB3D}"/>
    <cellStyle name="20 % - Accent6 2 6" xfId="283" xr:uid="{995A1519-AA73-495A-A657-1F564428BF0D}"/>
    <cellStyle name="20 % - Accent6 2 7" xfId="329" xr:uid="{20DB76BB-77B7-41F6-AA68-0B300226A750}"/>
    <cellStyle name="20 % - Accent6 3" xfId="76" xr:uid="{65FF77A6-4F64-4F09-9F81-E864F997D673}"/>
    <cellStyle name="20 % - Accent6 4" xfId="122" xr:uid="{496D9705-B015-4C30-90B9-57023AAFDDB5}"/>
    <cellStyle name="20 % - Accent6 5" xfId="168" xr:uid="{5E247A0D-FCD1-4AAE-812B-13EDC34BDA28}"/>
    <cellStyle name="20 % - Accent6 6" xfId="214" xr:uid="{63ECD36D-BF76-4735-9B29-442D167EC3B0}"/>
    <cellStyle name="20 % - Accent6 7" xfId="260" xr:uid="{1295C9E3-D537-4A17-995B-C76B1AA3E78E}"/>
    <cellStyle name="20 % - Accent6 8" xfId="306" xr:uid="{EE6BD050-9001-4A63-80DB-AF44364227DD}"/>
    <cellStyle name="40 % - Accent1" xfId="7" builtinId="31" customBuiltin="1"/>
    <cellStyle name="40 % - Accent1 2" xfId="54" xr:uid="{23C95B3F-2183-4C47-B9AE-B54A2E12FC78}"/>
    <cellStyle name="40 % - Accent1 2 2" xfId="100" xr:uid="{2B1C0FAD-EA25-43AC-93FA-922970C3FD19}"/>
    <cellStyle name="40 % - Accent1 2 3" xfId="146" xr:uid="{C723E453-55EC-4C9E-BD26-9EAA9BABC4A8}"/>
    <cellStyle name="40 % - Accent1 2 4" xfId="192" xr:uid="{9E913180-C239-4C95-AA50-8D6C3BC5D97C}"/>
    <cellStyle name="40 % - Accent1 2 5" xfId="238" xr:uid="{D2070E31-913B-4206-9AAF-0DAB0C7A0D6A}"/>
    <cellStyle name="40 % - Accent1 2 6" xfId="284" xr:uid="{6989687A-D089-45D0-A542-BAF25ACC5FF6}"/>
    <cellStyle name="40 % - Accent1 2 7" xfId="330" xr:uid="{39A23492-A4FD-4FAC-9FF7-D63C0327AF8D}"/>
    <cellStyle name="40 % - Accent1 3" xfId="77" xr:uid="{7B189125-FF17-4ACA-BAAC-24A52E400C4D}"/>
    <cellStyle name="40 % - Accent1 4" xfId="123" xr:uid="{0E11603A-6CA3-40AB-9DBA-2DD4728460F3}"/>
    <cellStyle name="40 % - Accent1 5" xfId="169" xr:uid="{E001E94C-77D3-4E2A-AED8-D732AC14D726}"/>
    <cellStyle name="40 % - Accent1 6" xfId="215" xr:uid="{65E8DD99-555F-4413-A974-6BC4DA5ACC01}"/>
    <cellStyle name="40 % - Accent1 7" xfId="261" xr:uid="{8F0141B3-623A-47C2-8EE6-CAD58C19EB99}"/>
    <cellStyle name="40 % - Accent1 8" xfId="307" xr:uid="{5E57FB51-4F45-4871-B8B2-F8AA75C3C12F}"/>
    <cellStyle name="40 % - Accent2" xfId="8" builtinId="35" customBuiltin="1"/>
    <cellStyle name="40 % - Accent2 2" xfId="55" xr:uid="{735A8E50-4AF2-4198-B8FA-D244A2FFBB46}"/>
    <cellStyle name="40 % - Accent2 2 2" xfId="101" xr:uid="{14322327-23E7-40FE-84E3-B9675113220D}"/>
    <cellStyle name="40 % - Accent2 2 3" xfId="147" xr:uid="{84EF930C-6D64-4427-BF5F-0F7C4E73B2DA}"/>
    <cellStyle name="40 % - Accent2 2 4" xfId="193" xr:uid="{E6CBE217-5CE1-4D4A-AB6C-0FC6991E962C}"/>
    <cellStyle name="40 % - Accent2 2 5" xfId="239" xr:uid="{AF171DA6-4A2F-46FB-978F-20D3CD8E8200}"/>
    <cellStyle name="40 % - Accent2 2 6" xfId="285" xr:uid="{C2BBA274-4AF3-41CB-B3C8-282A68355995}"/>
    <cellStyle name="40 % - Accent2 2 7" xfId="331" xr:uid="{CD70334A-327C-4869-B71D-11708D3F6B50}"/>
    <cellStyle name="40 % - Accent2 3" xfId="78" xr:uid="{78D21445-0CC0-4A71-BE6A-9EB8C539BE30}"/>
    <cellStyle name="40 % - Accent2 4" xfId="124" xr:uid="{2ED0DD0B-EFC7-40C7-B75E-1CC8574F8BB8}"/>
    <cellStyle name="40 % - Accent2 5" xfId="170" xr:uid="{C77B76FC-FE12-4804-BABD-419FC4E625E3}"/>
    <cellStyle name="40 % - Accent2 6" xfId="216" xr:uid="{78CA16D6-4837-4FFB-8F36-F5FF2B126181}"/>
    <cellStyle name="40 % - Accent2 7" xfId="262" xr:uid="{79F14384-D4CE-42DD-B27F-E4B6A6225D65}"/>
    <cellStyle name="40 % - Accent2 8" xfId="308" xr:uid="{5AD3CA19-C6F5-40F9-A5C6-8A75811B43A8}"/>
    <cellStyle name="40 % - Accent3" xfId="9" builtinId="39" customBuiltin="1"/>
    <cellStyle name="40 % - Accent3 2" xfId="56" xr:uid="{1C866ECB-5692-40C5-B519-0DA334AAE002}"/>
    <cellStyle name="40 % - Accent3 2 2" xfId="102" xr:uid="{7DB9435C-1349-4C61-8CBE-7E0A5B3CD348}"/>
    <cellStyle name="40 % - Accent3 2 3" xfId="148" xr:uid="{C7D2C6CD-3A87-4377-B0C7-72DF92BACE35}"/>
    <cellStyle name="40 % - Accent3 2 4" xfId="194" xr:uid="{08CF3C17-E11D-4E70-8D8C-A2848EBC25A4}"/>
    <cellStyle name="40 % - Accent3 2 5" xfId="240" xr:uid="{F1AC476D-A59B-4FD0-9A32-A73571937233}"/>
    <cellStyle name="40 % - Accent3 2 6" xfId="286" xr:uid="{2E53317A-8FD6-40B5-8037-242BB8E671A8}"/>
    <cellStyle name="40 % - Accent3 2 7" xfId="332" xr:uid="{A4DC2EB7-8A08-4AB2-87D2-B2C668EBE00C}"/>
    <cellStyle name="40 % - Accent3 3" xfId="79" xr:uid="{3907283B-741D-486E-A446-78455D6C1F43}"/>
    <cellStyle name="40 % - Accent3 4" xfId="125" xr:uid="{014A0E0A-1E2B-4FE4-A156-F10884659538}"/>
    <cellStyle name="40 % - Accent3 5" xfId="171" xr:uid="{3F9B978B-A561-48D4-B0D4-E5E848F69058}"/>
    <cellStyle name="40 % - Accent3 6" xfId="217" xr:uid="{FCD6871F-4BEA-4688-A032-EF3D19A92C05}"/>
    <cellStyle name="40 % - Accent3 7" xfId="263" xr:uid="{CA264557-5FA7-4A60-BD3D-C4CCCE7B11C8}"/>
    <cellStyle name="40 % - Accent3 8" xfId="309" xr:uid="{845B2897-8AB7-4834-8D02-63E1A237FE59}"/>
    <cellStyle name="40 % - Accent4" xfId="10" builtinId="43" customBuiltin="1"/>
    <cellStyle name="40 % - Accent4 2" xfId="57" xr:uid="{9A44BA03-E365-48B8-8173-032F671DD708}"/>
    <cellStyle name="40 % - Accent4 2 2" xfId="103" xr:uid="{0C8E9B93-E766-429C-916A-EF2A85CA051B}"/>
    <cellStyle name="40 % - Accent4 2 3" xfId="149" xr:uid="{57BF16C3-40DB-4ADD-9D0D-1EF5DC219667}"/>
    <cellStyle name="40 % - Accent4 2 4" xfId="195" xr:uid="{D77C6143-CBFF-4E3F-90C9-3AD13D854C47}"/>
    <cellStyle name="40 % - Accent4 2 5" xfId="241" xr:uid="{EE073736-5EC0-449B-B068-3AC11C1400CA}"/>
    <cellStyle name="40 % - Accent4 2 6" xfId="287" xr:uid="{4934F6E3-A227-426D-9FAE-57DD38BABD2F}"/>
    <cellStyle name="40 % - Accent4 2 7" xfId="333" xr:uid="{637B8281-2F53-4CCF-B2BB-0263910B6BA7}"/>
    <cellStyle name="40 % - Accent4 3" xfId="80" xr:uid="{E5BA42D7-42B5-44EF-B0B7-1F72EAD89BB2}"/>
    <cellStyle name="40 % - Accent4 4" xfId="126" xr:uid="{567091E4-10FC-4354-AB7E-0ADE5338E7CD}"/>
    <cellStyle name="40 % - Accent4 5" xfId="172" xr:uid="{55F16AD1-6BAE-436E-803D-B4D81BE8933C}"/>
    <cellStyle name="40 % - Accent4 6" xfId="218" xr:uid="{DE7C31BD-9856-410A-B281-1DC986ADB979}"/>
    <cellStyle name="40 % - Accent4 7" xfId="264" xr:uid="{01253142-667F-4580-8367-E8E6C05233C9}"/>
    <cellStyle name="40 % - Accent4 8" xfId="310" xr:uid="{C5170579-BE32-43E7-B54E-02B113C6D596}"/>
    <cellStyle name="40 % - Accent5" xfId="11" builtinId="47" customBuiltin="1"/>
    <cellStyle name="40 % - Accent5 2" xfId="58" xr:uid="{43624910-BF38-4151-8CBA-12E952D0FD21}"/>
    <cellStyle name="40 % - Accent5 2 2" xfId="104" xr:uid="{AE92CD39-8DDC-4A67-8BAD-BAB2713E3E59}"/>
    <cellStyle name="40 % - Accent5 2 3" xfId="150" xr:uid="{C42E5963-9270-4896-890B-0180D10E0D33}"/>
    <cellStyle name="40 % - Accent5 2 4" xfId="196" xr:uid="{E7DF5152-2EDE-4258-B71E-B9216F74B870}"/>
    <cellStyle name="40 % - Accent5 2 5" xfId="242" xr:uid="{6BF01370-65E6-4D00-A973-40236E01B6B9}"/>
    <cellStyle name="40 % - Accent5 2 6" xfId="288" xr:uid="{8EB6EFC9-B31A-472F-8B4D-C6F08F4669A3}"/>
    <cellStyle name="40 % - Accent5 2 7" xfId="334" xr:uid="{FF210624-08A9-4C51-A395-66B87053FF92}"/>
    <cellStyle name="40 % - Accent5 3" xfId="81" xr:uid="{9C3C6452-7A62-4727-8EC8-8462534E7C7E}"/>
    <cellStyle name="40 % - Accent5 4" xfId="127" xr:uid="{AFBE2B81-8C11-4D72-83D3-50C54B65607B}"/>
    <cellStyle name="40 % - Accent5 5" xfId="173" xr:uid="{C41517F0-3747-4EB5-BFDE-9691DE883510}"/>
    <cellStyle name="40 % - Accent5 6" xfId="219" xr:uid="{DFF16EB7-06B0-46D3-81EC-68FE792F9380}"/>
    <cellStyle name="40 % - Accent5 7" xfId="265" xr:uid="{39706D31-8DF1-4895-96A7-116D11612742}"/>
    <cellStyle name="40 % - Accent5 8" xfId="311" xr:uid="{F9310FC8-3517-4B67-B8CF-68A15C86AD50}"/>
    <cellStyle name="40 % - Accent6" xfId="12" builtinId="51" customBuiltin="1"/>
    <cellStyle name="40 % - Accent6 2" xfId="59" xr:uid="{3086F687-0E32-4C1B-A95C-3A1922DCD966}"/>
    <cellStyle name="40 % - Accent6 2 2" xfId="105" xr:uid="{5B3C6DE2-CC92-4A2A-86B1-2CFC759A1507}"/>
    <cellStyle name="40 % - Accent6 2 3" xfId="151" xr:uid="{F40FFE39-0F14-4FCC-8B02-4C1A9DB01D1D}"/>
    <cellStyle name="40 % - Accent6 2 4" xfId="197" xr:uid="{A91F1903-3C9A-4707-9DA3-E05B0BD6092F}"/>
    <cellStyle name="40 % - Accent6 2 5" xfId="243" xr:uid="{26B99B4B-38BC-4D6F-B1CB-4F5A0BEAF220}"/>
    <cellStyle name="40 % - Accent6 2 6" xfId="289" xr:uid="{1BD25CD8-E0BF-4C1A-8073-7AA4D545A85F}"/>
    <cellStyle name="40 % - Accent6 2 7" xfId="335" xr:uid="{B2AC4C3D-736D-42E1-A06A-96F367874BC3}"/>
    <cellStyle name="40 % - Accent6 3" xfId="82" xr:uid="{852A88E6-4091-4087-B588-FB072136CE1A}"/>
    <cellStyle name="40 % - Accent6 4" xfId="128" xr:uid="{4C65815F-EB12-4AF6-A094-433650D3032A}"/>
    <cellStyle name="40 % - Accent6 5" xfId="174" xr:uid="{654F1C63-64DC-4BDF-9B21-16E9BE816417}"/>
    <cellStyle name="40 % - Accent6 6" xfId="220" xr:uid="{DD754B5A-78C3-4966-B86D-0EBB04084572}"/>
    <cellStyle name="40 % - Accent6 7" xfId="266" xr:uid="{1402FC1A-BFF0-433F-A641-6A49389C65FD}"/>
    <cellStyle name="40 % - Accent6 8" xfId="312" xr:uid="{DD1B9A2E-E6F7-4295-9C7F-477DF8A12EC1}"/>
    <cellStyle name="60 % - Accent1 2" xfId="13" xr:uid="{00000000-0005-0000-0000-00000C000000}"/>
    <cellStyle name="60 % - Accent1 2 2" xfId="60" xr:uid="{79C6181A-3939-4CCD-AA9A-911927FBC311}"/>
    <cellStyle name="60 % - Accent1 2 2 2" xfId="106" xr:uid="{174641CF-E9F6-4F24-BC11-37CD801EFE9D}"/>
    <cellStyle name="60 % - Accent1 2 2 3" xfId="152" xr:uid="{13E8A4A4-9F33-4D31-894F-52E25A126E2D}"/>
    <cellStyle name="60 % - Accent1 2 2 4" xfId="198" xr:uid="{40F2EE66-7C77-43FB-A659-40E1C5EDABB4}"/>
    <cellStyle name="60 % - Accent1 2 2 5" xfId="244" xr:uid="{00B1E980-FB02-448F-BC3E-20DA19492CF1}"/>
    <cellStyle name="60 % - Accent1 2 2 6" xfId="290" xr:uid="{219D8E05-C328-4D69-B621-F85178040BC7}"/>
    <cellStyle name="60 % - Accent1 2 2 7" xfId="336" xr:uid="{4FF47827-B806-45F6-BBC6-A7B088C8F94E}"/>
    <cellStyle name="60 % - Accent1 2 3" xfId="83" xr:uid="{CF8410CF-D1E0-42C6-8C09-BB75DAF0C6B1}"/>
    <cellStyle name="60 % - Accent1 2 4" xfId="129" xr:uid="{693434C7-C97D-4BC5-B054-0A3FF8ACC6FE}"/>
    <cellStyle name="60 % - Accent1 2 5" xfId="175" xr:uid="{48BB9E07-FAD9-47E7-ADE7-E62400ABBFB6}"/>
    <cellStyle name="60 % - Accent1 2 6" xfId="221" xr:uid="{06226D16-4066-45C4-B37E-24E6BF409B8A}"/>
    <cellStyle name="60 % - Accent1 2 7" xfId="267" xr:uid="{F2A2CFFC-D263-4B08-973B-37ACA4C916AF}"/>
    <cellStyle name="60 % - Accent1 2 8" xfId="313" xr:uid="{A66A3D18-6DA4-45A9-9B79-7467F9D6F2D7}"/>
    <cellStyle name="60 % - Accent2 2" xfId="14" xr:uid="{00000000-0005-0000-0000-00000D000000}"/>
    <cellStyle name="60 % - Accent2 2 2" xfId="61" xr:uid="{D4C9BE39-2491-49FB-AF95-30E0CCF05E0E}"/>
    <cellStyle name="60 % - Accent2 2 2 2" xfId="107" xr:uid="{319DA1AF-F63F-4C14-9F9B-AB0E2C137A81}"/>
    <cellStyle name="60 % - Accent2 2 2 3" xfId="153" xr:uid="{7662799D-628D-46A5-BA9D-C0741D9AA270}"/>
    <cellStyle name="60 % - Accent2 2 2 4" xfId="199" xr:uid="{AB25ACF6-BE28-424D-ACC9-039672A1B661}"/>
    <cellStyle name="60 % - Accent2 2 2 5" xfId="245" xr:uid="{DF3616C5-9EE6-467D-B8CA-19EBF0FF0768}"/>
    <cellStyle name="60 % - Accent2 2 2 6" xfId="291" xr:uid="{44FB930E-DA85-4DEC-A0CB-9BC327E978A7}"/>
    <cellStyle name="60 % - Accent2 2 2 7" xfId="337" xr:uid="{B99369DA-3B8D-4A4E-965D-55256A8A2952}"/>
    <cellStyle name="60 % - Accent2 2 3" xfId="84" xr:uid="{B0EDEB02-0D89-42B3-84D7-03717C15AF6F}"/>
    <cellStyle name="60 % - Accent2 2 4" xfId="130" xr:uid="{13BCEA1D-87D6-45FA-85B8-5E45E5028A2F}"/>
    <cellStyle name="60 % - Accent2 2 5" xfId="176" xr:uid="{3616BC43-F056-4DDB-B4CC-48014DF11BCF}"/>
    <cellStyle name="60 % - Accent2 2 6" xfId="222" xr:uid="{AAA077EC-57CE-4390-90FC-31FD33513EB0}"/>
    <cellStyle name="60 % - Accent2 2 7" xfId="268" xr:uid="{4134B871-9530-42E2-83D1-9A7E79A00838}"/>
    <cellStyle name="60 % - Accent2 2 8" xfId="314" xr:uid="{68E5DC62-2531-4AC3-967B-5FE9D0EB8708}"/>
    <cellStyle name="60 % - Accent3 2" xfId="15" xr:uid="{00000000-0005-0000-0000-00000E000000}"/>
    <cellStyle name="60 % - Accent3 2 2" xfId="62" xr:uid="{D253A73F-B0D5-4840-86D2-432B6C0FE1BE}"/>
    <cellStyle name="60 % - Accent3 2 2 2" xfId="108" xr:uid="{55A6A207-09EF-4207-94D1-069788291E0A}"/>
    <cellStyle name="60 % - Accent3 2 2 3" xfId="154" xr:uid="{75542265-7090-446E-A64A-757D6C17B5EE}"/>
    <cellStyle name="60 % - Accent3 2 2 4" xfId="200" xr:uid="{A41483A0-4789-40A0-8E05-851F2804C211}"/>
    <cellStyle name="60 % - Accent3 2 2 5" xfId="246" xr:uid="{45D3847E-C181-4C0A-911F-C2EDC5BA59D8}"/>
    <cellStyle name="60 % - Accent3 2 2 6" xfId="292" xr:uid="{E08C8B92-3AB2-476F-AEA7-37AEF27337D9}"/>
    <cellStyle name="60 % - Accent3 2 2 7" xfId="338" xr:uid="{13F53A40-1B21-4070-92ED-7F56D4F85BB5}"/>
    <cellStyle name="60 % - Accent3 2 3" xfId="85" xr:uid="{561C4CEC-5C25-4F25-B338-351B9AED3D3D}"/>
    <cellStyle name="60 % - Accent3 2 4" xfId="131" xr:uid="{8590AFD9-D1CF-48C5-BD50-5EBCF5330024}"/>
    <cellStyle name="60 % - Accent3 2 5" xfId="177" xr:uid="{32AB9AD2-5126-4E29-AB82-4CDBF054F302}"/>
    <cellStyle name="60 % - Accent3 2 6" xfId="223" xr:uid="{6C68DFC4-CFE6-45AE-A2AA-8073F7928E31}"/>
    <cellStyle name="60 % - Accent3 2 7" xfId="269" xr:uid="{1ADB2C9F-ABF3-4CE0-BB0C-E8C19B853569}"/>
    <cellStyle name="60 % - Accent3 2 8" xfId="315" xr:uid="{C20A13A6-AFFB-4BAC-B497-30920B37A583}"/>
    <cellStyle name="60 % - Accent4 2" xfId="16" xr:uid="{00000000-0005-0000-0000-00000F000000}"/>
    <cellStyle name="60 % - Accent4 2 2" xfId="63" xr:uid="{2B51C169-91D0-470D-A1AF-DC13ABA6F846}"/>
    <cellStyle name="60 % - Accent4 2 2 2" xfId="109" xr:uid="{E4685AAC-25B3-4033-A6BF-DE805917E0BD}"/>
    <cellStyle name="60 % - Accent4 2 2 3" xfId="155" xr:uid="{A2C5C719-6BEC-4C36-89D6-95D03F6E942D}"/>
    <cellStyle name="60 % - Accent4 2 2 4" xfId="201" xr:uid="{1A326893-850C-4CAB-A8C4-306EE80B9885}"/>
    <cellStyle name="60 % - Accent4 2 2 5" xfId="247" xr:uid="{E95C2579-016A-4A1E-AF0B-7CBF258D2BBF}"/>
    <cellStyle name="60 % - Accent4 2 2 6" xfId="293" xr:uid="{90D39F66-8B31-4F55-B280-34FED7FF030B}"/>
    <cellStyle name="60 % - Accent4 2 2 7" xfId="339" xr:uid="{0694AEBF-2AAE-43AE-B149-DF8AACBEA345}"/>
    <cellStyle name="60 % - Accent4 2 3" xfId="86" xr:uid="{C93CAFFA-EC64-43E2-80E0-53DF9ECA2483}"/>
    <cellStyle name="60 % - Accent4 2 4" xfId="132" xr:uid="{150192DD-DF5F-4505-8553-45548E30EC68}"/>
    <cellStyle name="60 % - Accent4 2 5" xfId="178" xr:uid="{D6198081-3FC3-4E09-A3CD-4EE253246D11}"/>
    <cellStyle name="60 % - Accent4 2 6" xfId="224" xr:uid="{13EECC15-61E5-45F7-89A1-7FD151A2F823}"/>
    <cellStyle name="60 % - Accent4 2 7" xfId="270" xr:uid="{088DA520-1134-4CFE-8181-38046CB0B99A}"/>
    <cellStyle name="60 % - Accent4 2 8" xfId="316" xr:uid="{F76380EA-510F-4884-8B4A-A56782560789}"/>
    <cellStyle name="60 % - Accent5 2" xfId="17" xr:uid="{00000000-0005-0000-0000-000010000000}"/>
    <cellStyle name="60 % - Accent5 2 2" xfId="64" xr:uid="{B9C9CC66-A3DA-467C-A468-CE831EBB5C08}"/>
    <cellStyle name="60 % - Accent5 2 2 2" xfId="110" xr:uid="{1D2C5C64-5410-4826-8236-115553E79AFD}"/>
    <cellStyle name="60 % - Accent5 2 2 3" xfId="156" xr:uid="{1CD21D38-C973-4FA0-8F0D-837CD4C3BD62}"/>
    <cellStyle name="60 % - Accent5 2 2 4" xfId="202" xr:uid="{FE14640B-FBB4-4CBB-B6AB-5A387E86F260}"/>
    <cellStyle name="60 % - Accent5 2 2 5" xfId="248" xr:uid="{6A8594C7-1F62-4E92-881D-B9CFAA4DC0DE}"/>
    <cellStyle name="60 % - Accent5 2 2 6" xfId="294" xr:uid="{9CABEBD9-397E-471E-9A75-E5D3DD21C426}"/>
    <cellStyle name="60 % - Accent5 2 2 7" xfId="340" xr:uid="{D2E6D7B7-385A-41A2-A484-3BFF6D66FF9F}"/>
    <cellStyle name="60 % - Accent5 2 3" xfId="87" xr:uid="{60A577C4-7CD1-444F-96D3-4507ED17B422}"/>
    <cellStyle name="60 % - Accent5 2 4" xfId="133" xr:uid="{ECDF944D-ED48-46F2-8538-9A4F093B2E13}"/>
    <cellStyle name="60 % - Accent5 2 5" xfId="179" xr:uid="{BC1193FD-2B37-4615-AFC1-756FA98969A3}"/>
    <cellStyle name="60 % - Accent5 2 6" xfId="225" xr:uid="{993B5A5B-68F4-415C-9FF1-E741ED723882}"/>
    <cellStyle name="60 % - Accent5 2 7" xfId="271" xr:uid="{C3FC2F50-257A-47B4-AC6E-052263D7CD3E}"/>
    <cellStyle name="60 % - Accent5 2 8" xfId="317" xr:uid="{F40A439D-3D91-4A70-A7E4-FADE36C7D5AF}"/>
    <cellStyle name="60 % - Accent6 2" xfId="18" xr:uid="{00000000-0005-0000-0000-000011000000}"/>
    <cellStyle name="60 % - Accent6 2 2" xfId="65" xr:uid="{89688603-FA78-4B7B-8B6D-CD446E09A3AC}"/>
    <cellStyle name="60 % - Accent6 2 2 2" xfId="111" xr:uid="{D8AC4560-B691-48E3-824F-68CD2CFC95CF}"/>
    <cellStyle name="60 % - Accent6 2 2 3" xfId="157" xr:uid="{BC0CDE46-30E8-492A-BAA5-8DA12C263843}"/>
    <cellStyle name="60 % - Accent6 2 2 4" xfId="203" xr:uid="{A52858D7-50A9-4E6E-814D-B80EF9198AA3}"/>
    <cellStyle name="60 % - Accent6 2 2 5" xfId="249" xr:uid="{C1A7B424-AF14-4FD8-BF16-662E86B07740}"/>
    <cellStyle name="60 % - Accent6 2 2 6" xfId="295" xr:uid="{04B64206-5FF3-4079-9936-2C996F83E711}"/>
    <cellStyle name="60 % - Accent6 2 2 7" xfId="341" xr:uid="{CCA19DD0-420A-4BB3-BF4F-B81F74239EFA}"/>
    <cellStyle name="60 % - Accent6 2 3" xfId="88" xr:uid="{43F5EF99-235C-4BBE-9673-56573FC6C0AE}"/>
    <cellStyle name="60 % - Accent6 2 4" xfId="134" xr:uid="{1DD4D835-7E8D-4C47-B8BC-203A4D7338DE}"/>
    <cellStyle name="60 % - Accent6 2 5" xfId="180" xr:uid="{8269E64C-0D72-4328-89A4-20AA6FEED157}"/>
    <cellStyle name="60 % - Accent6 2 6" xfId="226" xr:uid="{A263A971-29B8-40CA-B292-46AD70817365}"/>
    <cellStyle name="60 % - Accent6 2 7" xfId="272" xr:uid="{0D8C585B-DFD1-4D9C-BAB5-B427FCD8577C}"/>
    <cellStyle name="60 % - Accent6 2 8" xfId="318" xr:uid="{2D2C3DF8-F37C-49E4-A649-D8CDF1936565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Milliers" xfId="30" builtinId="3"/>
    <cellStyle name="Neutre 2" xfId="31" xr:uid="{00000000-0005-0000-0000-00001E000000}"/>
    <cellStyle name="Normal" xfId="0" builtinId="0"/>
    <cellStyle name="Normal 2" xfId="32" xr:uid="{00000000-0005-0000-0000-000020000000}"/>
    <cellStyle name="Normal 2 2" xfId="66" xr:uid="{070DBC0A-CACA-4C0F-A577-4D9480A6806B}"/>
    <cellStyle name="Normal 2 2 2" xfId="112" xr:uid="{A82B74DE-B16A-4240-9F28-B793F0B8F22A}"/>
    <cellStyle name="Normal 2 2 3" xfId="158" xr:uid="{72E7B9DC-B537-42B1-9B21-CDF70DD4E4BF}"/>
    <cellStyle name="Normal 2 2 4" xfId="204" xr:uid="{2F2B6460-3BDE-46AB-A768-96F7C01035A6}"/>
    <cellStyle name="Normal 2 2 5" xfId="250" xr:uid="{22CB5F3B-7CD0-4159-9C8C-3156E8D11784}"/>
    <cellStyle name="Normal 2 2 6" xfId="296" xr:uid="{1891B186-64BF-4A53-A1D0-256F582BDB63}"/>
    <cellStyle name="Normal 2 2 7" xfId="342" xr:uid="{E6299399-A6D6-4FA9-8305-1597AC71F19C}"/>
    <cellStyle name="Normal 2 3" xfId="89" xr:uid="{C3E304A1-C189-4BEE-846E-B4B0E49BD5FA}"/>
    <cellStyle name="Normal 2 4" xfId="135" xr:uid="{08FB4B4E-1218-4302-8AE1-37A8A05CAC9D}"/>
    <cellStyle name="Normal 2 5" xfId="181" xr:uid="{2BBCBFF9-9C76-4870-BB3C-79274A2B4B88}"/>
    <cellStyle name="Normal 2 6" xfId="227" xr:uid="{985A74EC-3C20-43ED-900D-7F56AA99DCB7}"/>
    <cellStyle name="Normal 2 7" xfId="273" xr:uid="{B833F209-5327-4B55-A17D-D09D43F4BC23}"/>
    <cellStyle name="Normal 2 8" xfId="319" xr:uid="{7DD939D1-CB6E-4C5E-A234-53AC2E6AFCC7}"/>
    <cellStyle name="Normal 3" xfId="45" xr:uid="{9FBD4165-B6BD-4F85-8270-C7F177F2B8E3}"/>
    <cellStyle name="Normal 3 2" xfId="68" xr:uid="{ED993C0C-BD1A-4C47-8B5C-E1F6109412C1}"/>
    <cellStyle name="Normal 3 2 2" xfId="114" xr:uid="{EE550C06-E625-40F4-9B47-2DDA16EC875C}"/>
    <cellStyle name="Normal 3 2 3" xfId="160" xr:uid="{5D01E544-A66E-412D-9796-36A5539B84B9}"/>
    <cellStyle name="Normal 3 2 4" xfId="206" xr:uid="{14E0A1BC-FC54-4F06-A7D2-C6FFEA86912C}"/>
    <cellStyle name="Normal 3 2 5" xfId="252" xr:uid="{4D987B9D-BDE9-4798-BB6A-9BD28C43C2E3}"/>
    <cellStyle name="Normal 3 2 6" xfId="298" xr:uid="{8C11F7A0-5EA1-43CF-8D17-7D0F097B1676}"/>
    <cellStyle name="Normal 3 2 7" xfId="344" xr:uid="{CEA44DD3-75D6-4171-85B1-ABA38F155B78}"/>
    <cellStyle name="Normal 3 3" xfId="91" xr:uid="{ED66872E-3538-4537-9031-0F94CDC2D9F7}"/>
    <cellStyle name="Normal 3 4" xfId="137" xr:uid="{943A8006-E844-42BC-96BD-2281E81F7C07}"/>
    <cellStyle name="Normal 3 5" xfId="183" xr:uid="{7EA6F58D-36E1-4555-B2EB-3D951429B744}"/>
    <cellStyle name="Normal 3 6" xfId="229" xr:uid="{CC057C2C-3FD4-4067-BE25-B1DF4D9B9B03}"/>
    <cellStyle name="Normal 3 7" xfId="275" xr:uid="{27682E28-8DA9-4587-8C8F-950CBFDBE981}"/>
    <cellStyle name="Normal 3 8" xfId="321" xr:uid="{4C09DF88-C3FE-4AB9-8B78-5C7D5A532787}"/>
    <cellStyle name="Normal 4" xfId="46" xr:uid="{A3CCA1AD-BD31-4BD0-9B49-5DF59BE4AEB4}"/>
    <cellStyle name="Normal 4 2" xfId="69" xr:uid="{E50D0B96-CA59-4A38-A726-9D3DE652AFA2}"/>
    <cellStyle name="Normal 4 2 2" xfId="115" xr:uid="{B3186CCB-372D-4F30-B5E6-8DB961C1E248}"/>
    <cellStyle name="Normal 4 2 3" xfId="161" xr:uid="{49B608AA-50B1-41C3-8E73-C65C570A61E8}"/>
    <cellStyle name="Normal 4 2 4" xfId="207" xr:uid="{3D228E5D-68BF-417B-9718-2EC472674EEE}"/>
    <cellStyle name="Normal 4 2 5" xfId="253" xr:uid="{DAF0E1A5-1BE1-48FC-A33E-05E685F3E634}"/>
    <cellStyle name="Normal 4 2 6" xfId="299" xr:uid="{06FF4437-3FA0-4EF9-A385-294BA47DF830}"/>
    <cellStyle name="Normal 4 2 7" xfId="345" xr:uid="{7F0E0B9E-1073-41A7-9846-5899EFB2BDD9}"/>
    <cellStyle name="Normal 4 3" xfId="92" xr:uid="{0F509FC9-356E-484B-B25D-D33239949990}"/>
    <cellStyle name="Normal 4 4" xfId="138" xr:uid="{72C49974-44D1-4C35-A699-DE141A9B4DFF}"/>
    <cellStyle name="Normal 4 5" xfId="184" xr:uid="{9271C0F5-38DE-4E83-8CC8-4E3A3FA40F07}"/>
    <cellStyle name="Normal 4 6" xfId="230" xr:uid="{57167871-7AD3-489F-811A-CFB90E8EC232}"/>
    <cellStyle name="Normal 4 7" xfId="276" xr:uid="{5BBE6681-6C31-4D86-9EFE-DC0376890F51}"/>
    <cellStyle name="Normal 4 8" xfId="322" xr:uid="{3C90D8C4-F9A9-4029-8DBA-3CA1688170D8}"/>
    <cellStyle name="Normal 5" xfId="47" xr:uid="{F114BE5D-0A6C-4732-A5A5-ED9D60C898B1}"/>
    <cellStyle name="Normal 5 2" xfId="70" xr:uid="{9A1FB0E1-4C05-42AC-BA72-409CDA91869A}"/>
    <cellStyle name="Normal 5 2 2" xfId="116" xr:uid="{9AAE7875-8292-463D-8B48-590AFB085E7F}"/>
    <cellStyle name="Normal 5 2 3" xfId="162" xr:uid="{EE44F3F6-EAC5-4659-AFDA-525ACB4819DF}"/>
    <cellStyle name="Normal 5 2 4" xfId="208" xr:uid="{09D2862A-ECFB-45C2-BC87-111DE202AB7C}"/>
    <cellStyle name="Normal 5 2 5" xfId="254" xr:uid="{D044800A-FB2D-466F-BDDD-7B88276D71C9}"/>
    <cellStyle name="Normal 5 2 6" xfId="300" xr:uid="{BF55E29D-4594-4855-A57F-F47131436B72}"/>
    <cellStyle name="Normal 5 2 7" xfId="346" xr:uid="{27004884-A271-44A0-A2F7-C3C2FE1FFE1D}"/>
    <cellStyle name="Normal 5 3" xfId="93" xr:uid="{E05ED736-1272-40CB-8BA4-BE6DD3231B3E}"/>
    <cellStyle name="Normal 5 4" xfId="139" xr:uid="{20D3BE83-2496-4A60-AAF9-BDFF37CD79ED}"/>
    <cellStyle name="Normal 5 5" xfId="185" xr:uid="{A91DE889-BB7A-4073-BE5F-0A279F269748}"/>
    <cellStyle name="Normal 5 6" xfId="231" xr:uid="{F1B4905B-AF46-4F0F-9CEF-346C08869504}"/>
    <cellStyle name="Normal 5 7" xfId="277" xr:uid="{FA3B0FE8-5C89-4C09-895E-B105EF160C31}"/>
    <cellStyle name="Normal 5 8" xfId="323" xr:uid="{2569BC3D-AB77-4931-8293-52FC370F9FDC}"/>
    <cellStyle name="Note 2" xfId="33" xr:uid="{00000000-0005-0000-0000-000021000000}"/>
    <cellStyle name="Note 2 2" xfId="67" xr:uid="{D06DF590-02C6-43A1-A94D-385A0E05BDC8}"/>
    <cellStyle name="Note 2 2 2" xfId="113" xr:uid="{A7AB22BA-167E-4D12-BFA8-6611DFBFFFB8}"/>
    <cellStyle name="Note 2 2 3" xfId="159" xr:uid="{9BF9101D-32F4-46D6-BBA6-47212906EF9F}"/>
    <cellStyle name="Note 2 2 4" xfId="205" xr:uid="{0CC90ECE-B013-4414-AA35-432F5FD32EB7}"/>
    <cellStyle name="Note 2 2 5" xfId="251" xr:uid="{A0277A2A-FB0D-49B6-A906-FACDCD3CA6EE}"/>
    <cellStyle name="Note 2 2 6" xfId="297" xr:uid="{C9680B55-B73A-4F95-B09B-6D440B94A115}"/>
    <cellStyle name="Note 2 2 7" xfId="343" xr:uid="{93FACC3A-1C3F-48A0-AD40-EA8167CA01A3}"/>
    <cellStyle name="Note 2 3" xfId="90" xr:uid="{EE3A0285-694C-4AC3-BAAA-D134006EE5C2}"/>
    <cellStyle name="Note 2 4" xfId="136" xr:uid="{80FBAF59-CA56-467D-8793-D8F7B6DB286C}"/>
    <cellStyle name="Note 2 5" xfId="182" xr:uid="{4E3CC3A6-5964-4CBC-8E2B-3401291CC5F9}"/>
    <cellStyle name="Note 2 6" xfId="228" xr:uid="{9555CC4D-1941-4926-BDAC-FA0F0346C7EC}"/>
    <cellStyle name="Note 2 7" xfId="274" xr:uid="{7D58C5E9-A21A-4F6E-BB32-8BB31D7EEE1B}"/>
    <cellStyle name="Note 2 8" xfId="320" xr:uid="{4A49B703-4E68-4760-A6DB-AD7CD09034EA}"/>
    <cellStyle name="Pourcentage" xfId="34" builtinId="5"/>
    <cellStyle name="Satisfaisant" xfId="35" builtinId="26" customBuiltin="1"/>
    <cellStyle name="Sortie" xfId="36" builtinId="21" customBuiltin="1"/>
    <cellStyle name="Texte explicatif" xfId="37" builtinId="53" customBuiltin="1"/>
    <cellStyle name="Titre 2" xfId="38" xr:uid="{00000000-0005-0000-0000-000026000000}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Comparaison des Licences Loisirs/ </a:t>
            </a:r>
            <a:r>
              <a:rPr lang="fr-FR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Compet +Dir </a:t>
            </a:r>
            <a:r>
              <a:rPr lang="fr-FR"/>
              <a:t>/ Toutes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575854950063475E-2"/>
          <c:y val="8.2565886910166156E-2"/>
          <c:w val="0.89708943747393022"/>
          <c:h val="0.82434232005014729"/>
        </c:manualLayout>
      </c:layout>
      <c:lineChart>
        <c:grouping val="standard"/>
        <c:varyColors val="0"/>
        <c:ser>
          <c:idx val="0"/>
          <c:order val="0"/>
          <c:tx>
            <c:strRef>
              <c:f>EVOLADLY!$A$15</c:f>
              <c:strCache>
                <c:ptCount val="1"/>
                <c:pt idx="0">
                  <c:v>AURA COMPET + DIR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2.252637310453803E-2"/>
                  <c:y val="-4.029529226311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E3-43A2-9BE2-46DE80035352}"/>
                </c:ext>
              </c:extLst>
            </c:dLbl>
            <c:dLbl>
              <c:idx val="1"/>
              <c:layout>
                <c:manualLayout>
                  <c:x val="-3.4966979177821648E-2"/>
                  <c:y val="-5.9257782739878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3-43A2-9BE2-46DE80035352}"/>
                </c:ext>
              </c:extLst>
            </c:dLbl>
            <c:dLbl>
              <c:idx val="2"/>
              <c:layout>
                <c:manualLayout>
                  <c:x val="3.0456490660725529E-2"/>
                  <c:y val="3.3184358334331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3-43A2-9BE2-46DE80035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EVOLADLY!$B$15:$D$15</c:f>
              <c:numCache>
                <c:formatCode>#,##0_);[Red]\(#,##0\)</c:formatCode>
                <c:ptCount val="3"/>
                <c:pt idx="0" formatCode="#,##0">
                  <c:v>12152</c:v>
                </c:pt>
                <c:pt idx="1">
                  <c:v>12152</c:v>
                </c:pt>
                <c:pt idx="2">
                  <c:v>12505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F-43CF-98AB-DD236968B84F}"/>
            </c:ext>
          </c:extLst>
        </c:ser>
        <c:ser>
          <c:idx val="1"/>
          <c:order val="1"/>
          <c:tx>
            <c:strRef>
              <c:f>EVOLADLY!$A$36</c:f>
              <c:strCache>
                <c:ptCount val="1"/>
                <c:pt idx="0">
                  <c:v>AURA PROMOS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4530213903993776E-2"/>
                  <c:y val="2.8443735715141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E3-43A2-9BE2-46DE80035352}"/>
                </c:ext>
              </c:extLst>
            </c:dLbl>
            <c:dLbl>
              <c:idx val="1"/>
              <c:layout>
                <c:manualLayout>
                  <c:x val="-2.5054332232587226E-2"/>
                  <c:y val="3.7924980953522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3-43A2-9BE2-46DE80035352}"/>
                </c:ext>
              </c:extLst>
            </c:dLbl>
            <c:dLbl>
              <c:idx val="2"/>
              <c:layout>
                <c:manualLayout>
                  <c:x val="5.031659589400992E-2"/>
                  <c:y val="-9.48124523838052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3-43A2-9BE2-46DE80035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EVOLADLY!$B$36:$D$36</c:f>
              <c:numCache>
                <c:formatCode>#,##0</c:formatCode>
                <c:ptCount val="3"/>
                <c:pt idx="0">
                  <c:v>7786</c:v>
                </c:pt>
                <c:pt idx="1">
                  <c:v>4767</c:v>
                </c:pt>
                <c:pt idx="2" formatCode="General">
                  <c:v>7729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F-43CF-98AB-DD236968B84F}"/>
            </c:ext>
          </c:extLst>
        </c:ser>
        <c:ser>
          <c:idx val="2"/>
          <c:order val="2"/>
          <c:tx>
            <c:strRef>
              <c:f>EVOLADLY!$T$15</c:f>
              <c:strCache>
                <c:ptCount val="1"/>
                <c:pt idx="0">
                  <c:v>AURA 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5085322132926883E-2"/>
                  <c:y val="1.422186785757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3-43A2-9BE2-46DE80035352}"/>
                </c:ext>
              </c:extLst>
            </c:dLbl>
            <c:dLbl>
              <c:idx val="1"/>
              <c:layout>
                <c:manualLayout>
                  <c:x val="-3.1001920399727805E-2"/>
                  <c:y val="-4.2665603572712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3-43A2-9BE2-46DE80035352}"/>
                </c:ext>
              </c:extLst>
            </c:dLbl>
            <c:dLbl>
              <c:idx val="2"/>
              <c:layout>
                <c:manualLayout>
                  <c:x val="1.6344159608899539E-4"/>
                  <c:y val="-4.503591488230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3-43A2-9BE2-46DE80035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EVOLADLY!$U$15:$W$15</c:f>
              <c:numCache>
                <c:formatCode>#,##0</c:formatCode>
                <c:ptCount val="3"/>
                <c:pt idx="0">
                  <c:v>24638</c:v>
                </c:pt>
                <c:pt idx="1">
                  <c:v>24638</c:v>
                </c:pt>
                <c:pt idx="2">
                  <c:v>24317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F-43CF-98AB-DD236968B84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2473951"/>
        <c:axId val="1432472287"/>
      </c:lineChart>
      <c:catAx>
        <c:axId val="14324739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2472287"/>
        <c:crosses val="autoZero"/>
        <c:auto val="1"/>
        <c:lblAlgn val="ctr"/>
        <c:lblOffset val="100"/>
        <c:noMultiLvlLbl val="0"/>
      </c:catAx>
      <c:valAx>
        <c:axId val="1432472287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2473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EVOLADLY!$T$15</c:f>
              <c:strCache>
                <c:ptCount val="1"/>
                <c:pt idx="0">
                  <c:v>AURA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EVOLADLY!$U$4:$W$4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EVOLADLY!$U$15:$W$15</c:f>
              <c:numCache>
                <c:formatCode>#,##0</c:formatCode>
                <c:ptCount val="3"/>
                <c:pt idx="0">
                  <c:v>24638</c:v>
                </c:pt>
                <c:pt idx="1">
                  <c:v>24638</c:v>
                </c:pt>
                <c:pt idx="2">
                  <c:v>24317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9-460A-82EA-D0861599A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071599"/>
        <c:axId val="1536068239"/>
      </c:barChart>
      <c:catAx>
        <c:axId val="1536071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6068239"/>
        <c:crosses val="autoZero"/>
        <c:auto val="1"/>
        <c:lblAlgn val="ctr"/>
        <c:lblOffset val="100"/>
        <c:noMultiLvlLbl val="0"/>
      </c:catAx>
      <c:valAx>
        <c:axId val="1536068239"/>
        <c:scaling>
          <c:orientation val="minMax"/>
          <c:min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6071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EVOLADLY!$K$15</c:f>
              <c:strCache>
                <c:ptCount val="1"/>
                <c:pt idx="0">
                  <c:v>AURA LOISIRS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EVOLADLY!$L$4:$N$4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EVOLADLY!$L$15:$N$15</c:f>
              <c:numCache>
                <c:formatCode>#,##0</c:formatCode>
                <c:ptCount val="3"/>
                <c:pt idx="0">
                  <c:v>12486</c:v>
                </c:pt>
                <c:pt idx="1">
                  <c:v>12486</c:v>
                </c:pt>
                <c:pt idx="2">
                  <c:v>11812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A-4BBF-9545-24D92E352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2014991"/>
        <c:axId val="1442037551"/>
      </c:barChart>
      <c:catAx>
        <c:axId val="1442014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2037551"/>
        <c:crosses val="autoZero"/>
        <c:auto val="1"/>
        <c:lblAlgn val="ctr"/>
        <c:lblOffset val="100"/>
        <c:noMultiLvlLbl val="0"/>
      </c:catAx>
      <c:valAx>
        <c:axId val="1442037551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42014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294462803460576E-2"/>
          <c:y val="0.10511656689702234"/>
          <c:w val="0.91130594954755895"/>
          <c:h val="0.808483054501940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EVOLADLY!$A$15</c:f>
              <c:strCache>
                <c:ptCount val="1"/>
                <c:pt idx="0">
                  <c:v>AURA COMPET + DIR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EVOLADLY!$B$4:$D$4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EVOLADLY!$B$15:$D$15</c:f>
              <c:numCache>
                <c:formatCode>#,##0_);[Red]\(#,##0\)</c:formatCode>
                <c:ptCount val="3"/>
                <c:pt idx="0" formatCode="#,##0">
                  <c:v>12152</c:v>
                </c:pt>
                <c:pt idx="1">
                  <c:v>12152</c:v>
                </c:pt>
                <c:pt idx="2">
                  <c:v>12505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7-4019-A5A2-F219F672F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072079"/>
        <c:axId val="1536062479"/>
      </c:barChart>
      <c:catAx>
        <c:axId val="1536072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6062479"/>
        <c:crosses val="autoZero"/>
        <c:auto val="1"/>
        <c:lblAlgn val="ctr"/>
        <c:lblOffset val="100"/>
        <c:noMultiLvlLbl val="0"/>
      </c:catAx>
      <c:valAx>
        <c:axId val="153606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6072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COMPARAISON EVOLUTION LICENCES AURA FEMININES AU 28 FEVRIER</a:t>
            </a:r>
          </a:p>
        </c:rich>
      </c:tx>
      <c:layout>
        <c:manualLayout>
          <c:xMode val="edge"/>
          <c:yMode val="edge"/>
          <c:x val="0.17322060288613161"/>
          <c:y val="1.4261243980239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EVOLADLY!$K$45</c:f>
              <c:strCache>
                <c:ptCount val="1"/>
                <c:pt idx="0">
                  <c:v>Féminines Loisirs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EVOLADLY!$L$44:$N$44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EVOLADLY!$L$45:$N$45</c:f>
              <c:numCache>
                <c:formatCode>General</c:formatCode>
                <c:ptCount val="3"/>
                <c:pt idx="0">
                  <c:v>2466</c:v>
                </c:pt>
                <c:pt idx="1">
                  <c:v>2466</c:v>
                </c:pt>
                <c:pt idx="2">
                  <c:v>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9-4EC9-B2FC-529F0D3EAC74}"/>
            </c:ext>
          </c:extLst>
        </c:ser>
        <c:ser>
          <c:idx val="1"/>
          <c:order val="1"/>
          <c:tx>
            <c:strRef>
              <c:f>EVOLADLY!$K$46</c:f>
              <c:strCache>
                <c:ptCount val="1"/>
                <c:pt idx="0">
                  <c:v>Féminines Compétitions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EVOLADLY!$L$44:$N$44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EVOLADLY!$L$46:$N$46</c:f>
              <c:numCache>
                <c:formatCode>General</c:formatCode>
                <c:ptCount val="3"/>
                <c:pt idx="0">
                  <c:v>1177</c:v>
                </c:pt>
                <c:pt idx="1">
                  <c:v>1177</c:v>
                </c:pt>
                <c:pt idx="2">
                  <c:v>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9-4EC9-B2FC-529F0D3E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7093199"/>
        <c:axId val="1577101839"/>
      </c:barChart>
      <c:lineChart>
        <c:grouping val="standard"/>
        <c:varyColors val="0"/>
        <c:ser>
          <c:idx val="2"/>
          <c:order val="2"/>
          <c:tx>
            <c:strRef>
              <c:f>EVOLADLY!$K$47</c:f>
              <c:strCache>
                <c:ptCount val="1"/>
                <c:pt idx="0">
                  <c:v>Féminines 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EVOLADLY!$L$44:$N$44</c:f>
              <c:strCache>
                <c:ptCount val="3"/>
                <c:pt idx="0">
                  <c:v>30.06.25</c:v>
                </c:pt>
                <c:pt idx="1">
                  <c:v>30.06.25</c:v>
                </c:pt>
                <c:pt idx="2">
                  <c:v>30.06.26</c:v>
                </c:pt>
              </c:strCache>
            </c:strRef>
          </c:cat>
          <c:val>
            <c:numRef>
              <c:f>EVOLADLY!$L$47:$N$47</c:f>
              <c:numCache>
                <c:formatCode>#,##0</c:formatCode>
                <c:ptCount val="3"/>
                <c:pt idx="0">
                  <c:v>3643</c:v>
                </c:pt>
                <c:pt idx="1">
                  <c:v>3643</c:v>
                </c:pt>
                <c:pt idx="2">
                  <c:v>3407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9-4EC9-B2FC-529F0D3E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093199"/>
        <c:axId val="1577101839"/>
      </c:lineChart>
      <c:catAx>
        <c:axId val="1577093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7101839"/>
        <c:crosses val="autoZero"/>
        <c:auto val="1"/>
        <c:lblAlgn val="ctr"/>
        <c:lblOffset val="100"/>
        <c:noMultiLvlLbl val="0"/>
      </c:catAx>
      <c:valAx>
        <c:axId val="157710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7093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1112805</xdr:colOff>
      <xdr:row>38</xdr:row>
      <xdr:rowOff>152040</xdr:rowOff>
    </xdr:from>
    <xdr:to>
      <xdr:col>26</xdr:col>
      <xdr:colOff>83820</xdr:colOff>
      <xdr:row>70</xdr:row>
      <xdr:rowOff>12700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876F7B52-EB5C-474C-B705-31D6B5C32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1286964</xdr:colOff>
      <xdr:row>16</xdr:row>
      <xdr:rowOff>11429</xdr:rowOff>
    </xdr:from>
    <xdr:to>
      <xdr:col>26</xdr:col>
      <xdr:colOff>775607</xdr:colOff>
      <xdr:row>38</xdr:row>
      <xdr:rowOff>13607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EECC2D5-A5C0-7D53-D129-566B37999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295660</xdr:colOff>
      <xdr:row>22</xdr:row>
      <xdr:rowOff>75847</xdr:rowOff>
    </xdr:from>
    <xdr:to>
      <xdr:col>18</xdr:col>
      <xdr:colOff>348183</xdr:colOff>
      <xdr:row>43</xdr:row>
      <xdr:rowOff>72038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54ED584-7489-54F9-7A08-EA6F45B4F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145676</xdr:colOff>
      <xdr:row>16</xdr:row>
      <xdr:rowOff>50345</xdr:rowOff>
    </xdr:from>
    <xdr:to>
      <xdr:col>8</xdr:col>
      <xdr:colOff>376997</xdr:colOff>
      <xdr:row>38</xdr:row>
      <xdr:rowOff>25309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BF86E404-62E6-CE03-8A4D-3767866EF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342083</xdr:colOff>
      <xdr:row>48</xdr:row>
      <xdr:rowOff>168998</xdr:rowOff>
    </xdr:from>
    <xdr:to>
      <xdr:col>18</xdr:col>
      <xdr:colOff>27213</xdr:colOff>
      <xdr:row>75</xdr:row>
      <xdr:rowOff>27213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FF4084FF-BA94-9985-1C3B-271377595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"/>
  <sheetViews>
    <sheetView tabSelected="1" zoomScale="85" zoomScaleNormal="85" workbookViewId="0"/>
  </sheetViews>
  <sheetFormatPr baseColWidth="10" defaultRowHeight="12.75"/>
  <cols>
    <col min="1" max="1" width="26" customWidth="1"/>
    <col min="2" max="3" width="12" customWidth="1"/>
    <col min="4" max="4" width="11.7109375" customWidth="1"/>
    <col min="5" max="5" width="12.28515625" customWidth="1"/>
    <col min="6" max="6" width="8.85546875" customWidth="1"/>
    <col min="7" max="7" width="13.42578125" customWidth="1"/>
    <col min="8" max="8" width="9.140625" customWidth="1"/>
    <col min="11" max="11" width="28.7109375" customWidth="1"/>
    <col min="15" max="15" width="14.5703125" customWidth="1"/>
    <col min="16" max="16" width="9.5703125" customWidth="1"/>
    <col min="17" max="17" width="13" customWidth="1"/>
    <col min="18" max="18" width="10.140625" customWidth="1"/>
    <col min="19" max="19" width="19.7109375" customWidth="1"/>
    <col min="20" max="20" width="19.28515625" customWidth="1"/>
    <col min="26" max="26" width="13.140625" customWidth="1"/>
  </cols>
  <sheetData>
    <row r="1" spans="1:27" ht="49.9" customHeight="1">
      <c r="G1" s="7"/>
    </row>
    <row r="2" spans="1:27" ht="31.9" customHeight="1">
      <c r="A2" s="1" t="s">
        <v>32</v>
      </c>
      <c r="B2" s="1"/>
      <c r="K2" s="1" t="s">
        <v>34</v>
      </c>
      <c r="T2" s="1" t="s">
        <v>33</v>
      </c>
    </row>
    <row r="3" spans="1:27" ht="11.45" customHeight="1"/>
    <row r="4" spans="1:27" ht="31.15" customHeight="1">
      <c r="A4" s="2"/>
      <c r="B4" s="7" t="s">
        <v>27</v>
      </c>
      <c r="C4" s="7" t="s">
        <v>27</v>
      </c>
      <c r="D4" s="7" t="s">
        <v>31</v>
      </c>
      <c r="E4" s="39" t="s">
        <v>28</v>
      </c>
      <c r="F4" s="3" t="s">
        <v>10</v>
      </c>
      <c r="G4" s="56" t="s">
        <v>29</v>
      </c>
      <c r="H4" s="57" t="s">
        <v>10</v>
      </c>
      <c r="K4" s="2"/>
      <c r="L4" s="7" t="s">
        <v>27</v>
      </c>
      <c r="M4" s="7" t="s">
        <v>27</v>
      </c>
      <c r="N4" s="7" t="s">
        <v>31</v>
      </c>
      <c r="O4" s="39" t="s">
        <v>28</v>
      </c>
      <c r="P4" s="3" t="s">
        <v>10</v>
      </c>
      <c r="Q4" s="54" t="s">
        <v>29</v>
      </c>
      <c r="R4" s="3" t="s">
        <v>10</v>
      </c>
      <c r="T4" s="2"/>
      <c r="U4" s="7" t="s">
        <v>27</v>
      </c>
      <c r="V4" s="7" t="s">
        <v>27</v>
      </c>
      <c r="W4" s="7" t="s">
        <v>31</v>
      </c>
      <c r="X4" s="39" t="s">
        <v>28</v>
      </c>
      <c r="Y4" s="3" t="s">
        <v>10</v>
      </c>
      <c r="Z4" s="54" t="s">
        <v>29</v>
      </c>
      <c r="AA4" s="3" t="s">
        <v>10</v>
      </c>
    </row>
    <row r="5" spans="1:27" ht="15">
      <c r="A5" s="6" t="s">
        <v>0</v>
      </c>
      <c r="B5" s="11">
        <v>834</v>
      </c>
      <c r="C5" s="11">
        <v>834</v>
      </c>
      <c r="D5" s="41">
        <v>895</v>
      </c>
      <c r="E5" s="47">
        <f>D5-C5</f>
        <v>61</v>
      </c>
      <c r="F5" s="42">
        <f>(D5-C5)/C5</f>
        <v>7.3141486810551562E-2</v>
      </c>
      <c r="G5" s="58">
        <f t="shared" ref="G5:G15" si="0">D5-B5</f>
        <v>61</v>
      </c>
      <c r="H5" s="59">
        <f t="shared" ref="H5:H15" si="1">(D5-B5)/B5</f>
        <v>7.3141486810551562E-2</v>
      </c>
      <c r="K5" s="6" t="s">
        <v>0</v>
      </c>
      <c r="L5" s="11">
        <v>838</v>
      </c>
      <c r="M5" s="11">
        <v>838</v>
      </c>
      <c r="N5" s="41">
        <v>800</v>
      </c>
      <c r="O5" s="63">
        <f>N5-M5</f>
        <v>-38</v>
      </c>
      <c r="P5" s="9">
        <f>(N5-M5)/M5</f>
        <v>-4.5346062052505964E-2</v>
      </c>
      <c r="Q5" s="58">
        <f t="shared" ref="Q5:Q15" si="2">N5-L5</f>
        <v>-38</v>
      </c>
      <c r="R5" s="59">
        <f t="shared" ref="R5:R15" si="3">(N5-L5)/L5</f>
        <v>-4.5346062052505964E-2</v>
      </c>
      <c r="T5" s="6" t="s">
        <v>0</v>
      </c>
      <c r="U5" s="15">
        <f t="shared" ref="U5:U15" si="4">SUM(B5,L5)</f>
        <v>1672</v>
      </c>
      <c r="V5" s="15">
        <f t="shared" ref="V5:W15" si="5">C5+M5</f>
        <v>1672</v>
      </c>
      <c r="W5" s="17">
        <f t="shared" ref="W5:W14" si="6">D5+N5</f>
        <v>1695</v>
      </c>
      <c r="X5" s="50">
        <f>W5-V5</f>
        <v>23</v>
      </c>
      <c r="Y5" s="42">
        <f>(W5-V5)/V5</f>
        <v>1.375598086124402E-2</v>
      </c>
      <c r="Z5" s="58">
        <f t="shared" ref="Z5:Z15" si="7">W5-U5</f>
        <v>23</v>
      </c>
      <c r="AA5" s="59">
        <f t="shared" ref="AA5:AA15" si="8">(W5-U5)/U5</f>
        <v>1.375598086124402E-2</v>
      </c>
    </row>
    <row r="6" spans="1:27" ht="15">
      <c r="A6" s="6" t="s">
        <v>6</v>
      </c>
      <c r="B6" s="11">
        <v>588</v>
      </c>
      <c r="C6" s="11">
        <v>588</v>
      </c>
      <c r="D6" s="41">
        <v>597</v>
      </c>
      <c r="E6" s="47">
        <f t="shared" ref="E6:E15" si="9">D6-C6</f>
        <v>9</v>
      </c>
      <c r="F6" s="42">
        <f t="shared" ref="F6:F15" si="10">(D6-C6)/C6</f>
        <v>1.5306122448979591E-2</v>
      </c>
      <c r="G6" s="58">
        <f t="shared" si="0"/>
        <v>9</v>
      </c>
      <c r="H6" s="59">
        <f t="shared" si="1"/>
        <v>1.5306122448979591E-2</v>
      </c>
      <c r="K6" s="6" t="s">
        <v>6</v>
      </c>
      <c r="L6" s="11">
        <v>326</v>
      </c>
      <c r="M6" s="11">
        <v>326</v>
      </c>
      <c r="N6" s="41">
        <v>312</v>
      </c>
      <c r="O6" s="63">
        <f t="shared" ref="O6:O15" si="11">N6-M6</f>
        <v>-14</v>
      </c>
      <c r="P6" s="9">
        <f t="shared" ref="P6:P15" si="12">(N6-M6)/M6</f>
        <v>-4.2944785276073622E-2</v>
      </c>
      <c r="Q6" s="58">
        <f t="shared" si="2"/>
        <v>-14</v>
      </c>
      <c r="R6" s="59">
        <f t="shared" si="3"/>
        <v>-4.2944785276073622E-2</v>
      </c>
      <c r="T6" s="6" t="s">
        <v>6</v>
      </c>
      <c r="U6" s="15">
        <f t="shared" si="4"/>
        <v>914</v>
      </c>
      <c r="V6" s="15">
        <f t="shared" si="5"/>
        <v>914</v>
      </c>
      <c r="W6" s="17">
        <f t="shared" si="6"/>
        <v>909</v>
      </c>
      <c r="X6" s="4">
        <f t="shared" ref="X6:X15" si="13">W6-V6</f>
        <v>-5</v>
      </c>
      <c r="Y6" s="9">
        <f t="shared" ref="Y6:Y15" si="14">(W6-V6)/V6</f>
        <v>-5.4704595185995622E-3</v>
      </c>
      <c r="Z6" s="58">
        <f t="shared" si="7"/>
        <v>-5</v>
      </c>
      <c r="AA6" s="59">
        <f t="shared" si="8"/>
        <v>-5.4704595185995622E-3</v>
      </c>
    </row>
    <row r="7" spans="1:27" ht="15">
      <c r="A7" s="6" t="s">
        <v>7</v>
      </c>
      <c r="B7" s="11">
        <v>203</v>
      </c>
      <c r="C7" s="11">
        <v>203</v>
      </c>
      <c r="D7" s="41">
        <v>191</v>
      </c>
      <c r="E7" s="62">
        <f t="shared" si="9"/>
        <v>-12</v>
      </c>
      <c r="F7" s="9">
        <f t="shared" si="10"/>
        <v>-5.9113300492610835E-2</v>
      </c>
      <c r="G7" s="58">
        <f t="shared" si="0"/>
        <v>-12</v>
      </c>
      <c r="H7" s="59">
        <f t="shared" si="1"/>
        <v>-5.9113300492610835E-2</v>
      </c>
      <c r="K7" s="6" t="s">
        <v>7</v>
      </c>
      <c r="L7" s="11">
        <v>181</v>
      </c>
      <c r="M7" s="11">
        <v>181</v>
      </c>
      <c r="N7" s="41">
        <v>164</v>
      </c>
      <c r="O7" s="63">
        <f t="shared" si="11"/>
        <v>-17</v>
      </c>
      <c r="P7" s="9">
        <f t="shared" si="12"/>
        <v>-9.3922651933701654E-2</v>
      </c>
      <c r="Q7" s="58">
        <f t="shared" si="2"/>
        <v>-17</v>
      </c>
      <c r="R7" s="59">
        <f t="shared" si="3"/>
        <v>-9.3922651933701654E-2</v>
      </c>
      <c r="T7" s="6" t="s">
        <v>7</v>
      </c>
      <c r="U7" s="15">
        <f t="shared" si="4"/>
        <v>384</v>
      </c>
      <c r="V7" s="15">
        <f t="shared" si="5"/>
        <v>384</v>
      </c>
      <c r="W7" s="17">
        <f t="shared" si="6"/>
        <v>355</v>
      </c>
      <c r="X7" s="4">
        <f t="shared" si="13"/>
        <v>-29</v>
      </c>
      <c r="Y7" s="9">
        <f t="shared" si="14"/>
        <v>-7.5520833333333329E-2</v>
      </c>
      <c r="Z7" s="58">
        <f t="shared" si="7"/>
        <v>-29</v>
      </c>
      <c r="AA7" s="59">
        <f t="shared" si="8"/>
        <v>-7.5520833333333329E-2</v>
      </c>
    </row>
    <row r="8" spans="1:27" ht="15">
      <c r="A8" s="6" t="s">
        <v>1</v>
      </c>
      <c r="B8" s="11">
        <v>873</v>
      </c>
      <c r="C8" s="11">
        <v>873</v>
      </c>
      <c r="D8" s="41">
        <v>879</v>
      </c>
      <c r="E8" s="47">
        <f t="shared" si="9"/>
        <v>6</v>
      </c>
      <c r="F8" s="42">
        <f t="shared" si="10"/>
        <v>6.8728522336769758E-3</v>
      </c>
      <c r="G8" s="58">
        <f t="shared" si="0"/>
        <v>6</v>
      </c>
      <c r="H8" s="59">
        <f t="shared" si="1"/>
        <v>6.8728522336769758E-3</v>
      </c>
      <c r="K8" s="6" t="s">
        <v>1</v>
      </c>
      <c r="L8" s="11">
        <v>1237</v>
      </c>
      <c r="M8" s="11">
        <v>1237</v>
      </c>
      <c r="N8" s="41">
        <v>1077</v>
      </c>
      <c r="O8" s="63">
        <f t="shared" si="11"/>
        <v>-160</v>
      </c>
      <c r="P8" s="9">
        <f t="shared" si="12"/>
        <v>-0.12934518997574779</v>
      </c>
      <c r="Q8" s="58">
        <f t="shared" si="2"/>
        <v>-160</v>
      </c>
      <c r="R8" s="59">
        <f t="shared" si="3"/>
        <v>-0.12934518997574779</v>
      </c>
      <c r="T8" s="6" t="s">
        <v>1</v>
      </c>
      <c r="U8" s="15">
        <f t="shared" si="4"/>
        <v>2110</v>
      </c>
      <c r="V8" s="15">
        <f t="shared" si="5"/>
        <v>2110</v>
      </c>
      <c r="W8" s="17">
        <f t="shared" si="6"/>
        <v>1956</v>
      </c>
      <c r="X8" s="4">
        <f t="shared" si="13"/>
        <v>-154</v>
      </c>
      <c r="Y8" s="9">
        <f t="shared" si="14"/>
        <v>-7.2985781990521331E-2</v>
      </c>
      <c r="Z8" s="58">
        <f t="shared" si="7"/>
        <v>-154</v>
      </c>
      <c r="AA8" s="59">
        <f t="shared" si="8"/>
        <v>-7.2985781990521331E-2</v>
      </c>
    </row>
    <row r="9" spans="1:27" ht="15">
      <c r="A9" s="6" t="s">
        <v>2</v>
      </c>
      <c r="B9" s="11">
        <v>1752</v>
      </c>
      <c r="C9" s="11">
        <v>1752</v>
      </c>
      <c r="D9" s="41">
        <v>1825</v>
      </c>
      <c r="E9" s="47">
        <f t="shared" si="9"/>
        <v>73</v>
      </c>
      <c r="F9" s="42">
        <f t="shared" si="10"/>
        <v>4.1666666666666664E-2</v>
      </c>
      <c r="G9" s="58">
        <f t="shared" si="0"/>
        <v>73</v>
      </c>
      <c r="H9" s="59">
        <f t="shared" si="1"/>
        <v>4.1666666666666664E-2</v>
      </c>
      <c r="K9" s="6" t="s">
        <v>2</v>
      </c>
      <c r="L9" s="11">
        <v>2430</v>
      </c>
      <c r="M9" s="11">
        <v>2430</v>
      </c>
      <c r="N9" s="41">
        <v>2330</v>
      </c>
      <c r="O9" s="63">
        <f t="shared" si="11"/>
        <v>-100</v>
      </c>
      <c r="P9" s="9">
        <f t="shared" si="12"/>
        <v>-4.1152263374485597E-2</v>
      </c>
      <c r="Q9" s="58">
        <f t="shared" si="2"/>
        <v>-100</v>
      </c>
      <c r="R9" s="59">
        <f t="shared" si="3"/>
        <v>-4.1152263374485597E-2</v>
      </c>
      <c r="T9" s="6" t="s">
        <v>2</v>
      </c>
      <c r="U9" s="15">
        <f t="shared" si="4"/>
        <v>4182</v>
      </c>
      <c r="V9" s="15">
        <f t="shared" si="5"/>
        <v>4182</v>
      </c>
      <c r="W9" s="17">
        <f t="shared" si="6"/>
        <v>4155</v>
      </c>
      <c r="X9" s="4">
        <f t="shared" si="13"/>
        <v>-27</v>
      </c>
      <c r="Y9" s="9">
        <f t="shared" si="14"/>
        <v>-6.4562410329985654E-3</v>
      </c>
      <c r="Z9" s="58">
        <f t="shared" si="7"/>
        <v>-27</v>
      </c>
      <c r="AA9" s="59">
        <f t="shared" si="8"/>
        <v>-6.4562410329985654E-3</v>
      </c>
    </row>
    <row r="10" spans="1:27" ht="15">
      <c r="A10" s="6" t="s">
        <v>9</v>
      </c>
      <c r="B10" s="11">
        <v>1799</v>
      </c>
      <c r="C10" s="11">
        <v>1799</v>
      </c>
      <c r="D10" s="41">
        <v>1784</v>
      </c>
      <c r="E10" s="62">
        <f t="shared" si="9"/>
        <v>-15</v>
      </c>
      <c r="F10" s="9">
        <f t="shared" si="10"/>
        <v>-8.337965536409116E-3</v>
      </c>
      <c r="G10" s="58">
        <f t="shared" si="0"/>
        <v>-15</v>
      </c>
      <c r="H10" s="59">
        <f t="shared" si="1"/>
        <v>-8.337965536409116E-3</v>
      </c>
      <c r="I10" s="55"/>
      <c r="K10" s="6" t="s">
        <v>9</v>
      </c>
      <c r="L10" s="11">
        <v>1410</v>
      </c>
      <c r="M10" s="11">
        <v>1410</v>
      </c>
      <c r="N10" s="41">
        <v>1309</v>
      </c>
      <c r="O10" s="63">
        <f t="shared" si="11"/>
        <v>-101</v>
      </c>
      <c r="P10" s="9">
        <f t="shared" si="12"/>
        <v>-7.1631205673758871E-2</v>
      </c>
      <c r="Q10" s="58">
        <f t="shared" si="2"/>
        <v>-101</v>
      </c>
      <c r="R10" s="59">
        <f t="shared" si="3"/>
        <v>-7.1631205673758871E-2</v>
      </c>
      <c r="T10" s="6" t="s">
        <v>9</v>
      </c>
      <c r="U10" s="15">
        <f t="shared" si="4"/>
        <v>3209</v>
      </c>
      <c r="V10" s="15">
        <f t="shared" si="5"/>
        <v>3209</v>
      </c>
      <c r="W10" s="17">
        <f t="shared" si="6"/>
        <v>3093</v>
      </c>
      <c r="X10" s="4">
        <f t="shared" si="13"/>
        <v>-116</v>
      </c>
      <c r="Y10" s="9">
        <f t="shared" si="14"/>
        <v>-3.6148332813960737E-2</v>
      </c>
      <c r="Z10" s="58">
        <f t="shared" si="7"/>
        <v>-116</v>
      </c>
      <c r="AA10" s="59">
        <f t="shared" si="8"/>
        <v>-3.6148332813960737E-2</v>
      </c>
    </row>
    <row r="11" spans="1:27" ht="15">
      <c r="A11" s="6" t="s">
        <v>8</v>
      </c>
      <c r="B11" s="11">
        <v>1534</v>
      </c>
      <c r="C11" s="11">
        <v>1534</v>
      </c>
      <c r="D11" s="41">
        <v>1518</v>
      </c>
      <c r="E11" s="62">
        <f t="shared" si="9"/>
        <v>-16</v>
      </c>
      <c r="F11" s="9">
        <f t="shared" si="10"/>
        <v>-1.0430247718383311E-2</v>
      </c>
      <c r="G11" s="58">
        <f t="shared" si="0"/>
        <v>-16</v>
      </c>
      <c r="H11" s="59">
        <f t="shared" si="1"/>
        <v>-1.0430247718383311E-2</v>
      </c>
      <c r="K11" s="6" t="s">
        <v>8</v>
      </c>
      <c r="L11" s="11">
        <v>792</v>
      </c>
      <c r="M11" s="11">
        <v>792</v>
      </c>
      <c r="N11" s="41">
        <v>748</v>
      </c>
      <c r="O11" s="63">
        <f t="shared" si="11"/>
        <v>-44</v>
      </c>
      <c r="P11" s="9">
        <f t="shared" si="12"/>
        <v>-5.5555555555555552E-2</v>
      </c>
      <c r="Q11" s="58">
        <f t="shared" si="2"/>
        <v>-44</v>
      </c>
      <c r="R11" s="59">
        <f t="shared" si="3"/>
        <v>-5.5555555555555552E-2</v>
      </c>
      <c r="T11" s="6" t="s">
        <v>8</v>
      </c>
      <c r="U11" s="15">
        <f t="shared" si="4"/>
        <v>2326</v>
      </c>
      <c r="V11" s="15">
        <f t="shared" si="5"/>
        <v>2326</v>
      </c>
      <c r="W11" s="17">
        <f t="shared" si="6"/>
        <v>2266</v>
      </c>
      <c r="X11" s="4">
        <f t="shared" si="13"/>
        <v>-60</v>
      </c>
      <c r="Y11" s="9">
        <f t="shared" si="14"/>
        <v>-2.5795356835769563E-2</v>
      </c>
      <c r="Z11" s="58">
        <f t="shared" si="7"/>
        <v>-60</v>
      </c>
      <c r="AA11" s="59">
        <f t="shared" si="8"/>
        <v>-2.5795356835769563E-2</v>
      </c>
    </row>
    <row r="12" spans="1:27" ht="15">
      <c r="A12" s="6" t="s">
        <v>3</v>
      </c>
      <c r="B12" s="11">
        <v>3178</v>
      </c>
      <c r="C12" s="11">
        <v>3178</v>
      </c>
      <c r="D12" s="41">
        <v>3251</v>
      </c>
      <c r="E12" s="47">
        <f t="shared" si="9"/>
        <v>73</v>
      </c>
      <c r="F12" s="42">
        <f t="shared" si="10"/>
        <v>2.2970421648835747E-2</v>
      </c>
      <c r="G12" s="58">
        <f t="shared" si="0"/>
        <v>73</v>
      </c>
      <c r="H12" s="59">
        <f t="shared" si="1"/>
        <v>2.2970421648835747E-2</v>
      </c>
      <c r="K12" s="6" t="s">
        <v>3</v>
      </c>
      <c r="L12" s="11">
        <v>3503</v>
      </c>
      <c r="M12" s="11">
        <v>3503</v>
      </c>
      <c r="N12" s="41">
        <v>3515</v>
      </c>
      <c r="O12" s="51">
        <f t="shared" si="11"/>
        <v>12</v>
      </c>
      <c r="P12" s="42">
        <f t="shared" si="12"/>
        <v>3.4256351698544107E-3</v>
      </c>
      <c r="Q12" s="58">
        <f t="shared" si="2"/>
        <v>12</v>
      </c>
      <c r="R12" s="59">
        <f t="shared" si="3"/>
        <v>3.4256351698544107E-3</v>
      </c>
      <c r="T12" s="6" t="s">
        <v>3</v>
      </c>
      <c r="U12" s="15">
        <f t="shared" si="4"/>
        <v>6681</v>
      </c>
      <c r="V12" s="15">
        <f t="shared" si="5"/>
        <v>6681</v>
      </c>
      <c r="W12" s="17">
        <f t="shared" si="6"/>
        <v>6766</v>
      </c>
      <c r="X12" s="50">
        <f t="shared" si="13"/>
        <v>85</v>
      </c>
      <c r="Y12" s="42">
        <f t="shared" si="14"/>
        <v>1.2722646310432569E-2</v>
      </c>
      <c r="Z12" s="58">
        <f t="shared" si="7"/>
        <v>85</v>
      </c>
      <c r="AA12" s="59">
        <f t="shared" si="8"/>
        <v>1.2722646310432569E-2</v>
      </c>
    </row>
    <row r="13" spans="1:27" ht="15">
      <c r="A13" s="6" t="s">
        <v>4</v>
      </c>
      <c r="B13" s="11">
        <v>454</v>
      </c>
      <c r="C13" s="11">
        <v>454</v>
      </c>
      <c r="D13" s="41">
        <v>472</v>
      </c>
      <c r="E13" s="47">
        <f t="shared" si="9"/>
        <v>18</v>
      </c>
      <c r="F13" s="42">
        <f t="shared" si="10"/>
        <v>3.9647577092511016E-2</v>
      </c>
      <c r="G13" s="58">
        <f t="shared" si="0"/>
        <v>18</v>
      </c>
      <c r="H13" s="59">
        <f t="shared" si="1"/>
        <v>3.9647577092511016E-2</v>
      </c>
      <c r="K13" s="6" t="s">
        <v>4</v>
      </c>
      <c r="L13" s="11">
        <v>526</v>
      </c>
      <c r="M13" s="11">
        <v>526</v>
      </c>
      <c r="N13" s="41">
        <v>458</v>
      </c>
      <c r="O13" s="63">
        <f t="shared" si="11"/>
        <v>-68</v>
      </c>
      <c r="P13" s="9">
        <f t="shared" si="12"/>
        <v>-0.12927756653992395</v>
      </c>
      <c r="Q13" s="58">
        <f t="shared" si="2"/>
        <v>-68</v>
      </c>
      <c r="R13" s="59">
        <f t="shared" si="3"/>
        <v>-0.12927756653992395</v>
      </c>
      <c r="T13" s="6" t="s">
        <v>4</v>
      </c>
      <c r="U13" s="15">
        <f t="shared" si="4"/>
        <v>980</v>
      </c>
      <c r="V13" s="15">
        <f t="shared" si="5"/>
        <v>980</v>
      </c>
      <c r="W13" s="17">
        <f t="shared" si="6"/>
        <v>930</v>
      </c>
      <c r="X13" s="4">
        <f t="shared" si="13"/>
        <v>-50</v>
      </c>
      <c r="Y13" s="9">
        <f t="shared" si="14"/>
        <v>-5.1020408163265307E-2</v>
      </c>
      <c r="Z13" s="58">
        <f t="shared" si="7"/>
        <v>-50</v>
      </c>
      <c r="AA13" s="59">
        <f t="shared" si="8"/>
        <v>-5.1020408163265307E-2</v>
      </c>
    </row>
    <row r="14" spans="1:27" ht="15">
      <c r="A14" s="6" t="s">
        <v>5</v>
      </c>
      <c r="B14" s="11">
        <v>937</v>
      </c>
      <c r="C14" s="11">
        <v>937</v>
      </c>
      <c r="D14" s="41">
        <v>1093</v>
      </c>
      <c r="E14" s="47">
        <f t="shared" si="9"/>
        <v>156</v>
      </c>
      <c r="F14" s="42">
        <f t="shared" si="10"/>
        <v>0.16648879402347919</v>
      </c>
      <c r="G14" s="58">
        <f t="shared" si="0"/>
        <v>156</v>
      </c>
      <c r="H14" s="59">
        <f t="shared" si="1"/>
        <v>0.16648879402347919</v>
      </c>
      <c r="K14" s="6" t="s">
        <v>5</v>
      </c>
      <c r="L14" s="11">
        <v>1243</v>
      </c>
      <c r="M14" s="11">
        <v>1243</v>
      </c>
      <c r="N14" s="41">
        <v>1099</v>
      </c>
      <c r="O14" s="63">
        <f t="shared" si="11"/>
        <v>-144</v>
      </c>
      <c r="P14" s="9">
        <f t="shared" si="12"/>
        <v>-0.11584875301689461</v>
      </c>
      <c r="Q14" s="58">
        <f t="shared" si="2"/>
        <v>-144</v>
      </c>
      <c r="R14" s="59">
        <f t="shared" si="3"/>
        <v>-0.11584875301689461</v>
      </c>
      <c r="T14" s="6" t="s">
        <v>5</v>
      </c>
      <c r="U14" s="15">
        <f t="shared" si="4"/>
        <v>2180</v>
      </c>
      <c r="V14" s="15">
        <f t="shared" si="5"/>
        <v>2180</v>
      </c>
      <c r="W14" s="17">
        <f t="shared" si="6"/>
        <v>2192</v>
      </c>
      <c r="X14" s="50">
        <f t="shared" si="13"/>
        <v>12</v>
      </c>
      <c r="Y14" s="42">
        <f t="shared" si="14"/>
        <v>5.5045871559633031E-3</v>
      </c>
      <c r="Z14" s="58">
        <f t="shared" si="7"/>
        <v>12</v>
      </c>
      <c r="AA14" s="59">
        <f t="shared" si="8"/>
        <v>5.5045871559633031E-3</v>
      </c>
    </row>
    <row r="15" spans="1:27" ht="15">
      <c r="A15" s="6" t="s">
        <v>26</v>
      </c>
      <c r="B15" s="18">
        <f>SUM(B5:B14)</f>
        <v>12152</v>
      </c>
      <c r="C15" s="23">
        <f>C5+C6+C7+C8+C9+C10+C11+C12+C13+C14</f>
        <v>12152</v>
      </c>
      <c r="D15" s="23">
        <f>D5+D6+D7+D8+D9+D10+D11+D12+D13+D14</f>
        <v>12505</v>
      </c>
      <c r="E15" s="48">
        <f t="shared" si="9"/>
        <v>353</v>
      </c>
      <c r="F15" s="49">
        <f t="shared" si="10"/>
        <v>2.9048716260697827E-2</v>
      </c>
      <c r="G15" s="60">
        <f t="shared" si="0"/>
        <v>353</v>
      </c>
      <c r="H15" s="61">
        <f t="shared" si="1"/>
        <v>2.9048716260697827E-2</v>
      </c>
      <c r="K15" s="6" t="s">
        <v>25</v>
      </c>
      <c r="L15" s="8">
        <f>SUM(L5:L14)</f>
        <v>12486</v>
      </c>
      <c r="M15" s="8">
        <f>SUM(M5:M14)</f>
        <v>12486</v>
      </c>
      <c r="N15" s="8">
        <f>SUM(N5:N14)</f>
        <v>11812</v>
      </c>
      <c r="O15" s="69">
        <f t="shared" si="11"/>
        <v>-674</v>
      </c>
      <c r="P15" s="10">
        <f t="shared" si="12"/>
        <v>-5.398045811308666E-2</v>
      </c>
      <c r="Q15" s="60">
        <f t="shared" si="2"/>
        <v>-674</v>
      </c>
      <c r="R15" s="61">
        <f t="shared" si="3"/>
        <v>-5.398045811308666E-2</v>
      </c>
      <c r="T15" s="6" t="s">
        <v>13</v>
      </c>
      <c r="U15" s="16">
        <f t="shared" si="4"/>
        <v>24638</v>
      </c>
      <c r="V15" s="16">
        <f t="shared" si="5"/>
        <v>24638</v>
      </c>
      <c r="W15" s="16">
        <f t="shared" si="5"/>
        <v>24317</v>
      </c>
      <c r="X15" s="5">
        <f t="shared" si="13"/>
        <v>-321</v>
      </c>
      <c r="Y15" s="10">
        <f t="shared" si="14"/>
        <v>-1.3028654923289229E-2</v>
      </c>
      <c r="Z15" s="60">
        <f t="shared" si="7"/>
        <v>-321</v>
      </c>
      <c r="AA15" s="61">
        <f t="shared" si="8"/>
        <v>-1.3028654923289229E-2</v>
      </c>
    </row>
    <row r="16" spans="1:27" ht="13.5" customHeight="1"/>
    <row r="17" spans="1:8" ht="13.5" customHeight="1"/>
    <row r="18" spans="1:8" ht="13.5" customHeight="1"/>
    <row r="19" spans="1:8" ht="13.5" customHeight="1"/>
    <row r="20" spans="1:8" ht="13.5" customHeight="1"/>
    <row r="21" spans="1:8" ht="13.5" customHeight="1"/>
    <row r="22" spans="1:8" ht="13.5" customHeight="1"/>
    <row r="23" spans="1:8" ht="18">
      <c r="A23" s="1" t="s">
        <v>15</v>
      </c>
    </row>
    <row r="24" spans="1:8" ht="7.5" customHeight="1"/>
    <row r="25" spans="1:8" ht="15">
      <c r="A25" s="2"/>
      <c r="B25" s="7" t="s">
        <v>16</v>
      </c>
      <c r="C25" s="7" t="s">
        <v>17</v>
      </c>
      <c r="D25" s="20" t="s">
        <v>18</v>
      </c>
      <c r="E25" s="21" t="s">
        <v>12</v>
      </c>
      <c r="F25" s="3" t="s">
        <v>10</v>
      </c>
      <c r="G25" s="3" t="s">
        <v>11</v>
      </c>
      <c r="H25" s="3" t="s">
        <v>10</v>
      </c>
    </row>
    <row r="26" spans="1:8" ht="15">
      <c r="A26" s="6" t="s">
        <v>0</v>
      </c>
      <c r="B26" s="11">
        <v>380</v>
      </c>
      <c r="C26" s="25">
        <v>316</v>
      </c>
      <c r="D26" s="24">
        <v>475</v>
      </c>
      <c r="E26" s="26">
        <f>D26-C26</f>
        <v>159</v>
      </c>
      <c r="F26" s="14">
        <f>(D26-C26)/C26</f>
        <v>0.50316455696202533</v>
      </c>
      <c r="G26" s="13">
        <f t="shared" ref="G26:G36" si="15">D26-B26</f>
        <v>95</v>
      </c>
      <c r="H26" s="14">
        <f t="shared" ref="H26:H36" si="16">(D26-B26)/B26</f>
        <v>0.25</v>
      </c>
    </row>
    <row r="27" spans="1:8" ht="15">
      <c r="A27" s="6" t="s">
        <v>6</v>
      </c>
      <c r="B27" s="11">
        <v>235</v>
      </c>
      <c r="C27" s="25">
        <v>127</v>
      </c>
      <c r="D27" s="24">
        <v>240</v>
      </c>
      <c r="E27" s="26">
        <f t="shared" ref="E27:E36" si="17">D27-C27</f>
        <v>113</v>
      </c>
      <c r="F27" s="14">
        <f t="shared" ref="F27:F36" si="18">(D27-C27)/C27</f>
        <v>0.88976377952755903</v>
      </c>
      <c r="G27" s="13">
        <f t="shared" si="15"/>
        <v>5</v>
      </c>
      <c r="H27" s="14">
        <f t="shared" si="16"/>
        <v>2.1276595744680851E-2</v>
      </c>
    </row>
    <row r="28" spans="1:8" ht="15">
      <c r="A28" s="6" t="s">
        <v>7</v>
      </c>
      <c r="B28" s="11">
        <v>88</v>
      </c>
      <c r="C28" s="25">
        <v>72</v>
      </c>
      <c r="D28" s="24">
        <v>116</v>
      </c>
      <c r="E28" s="26">
        <f t="shared" si="17"/>
        <v>44</v>
      </c>
      <c r="F28" s="14">
        <f t="shared" si="18"/>
        <v>0.61111111111111116</v>
      </c>
      <c r="G28" s="13">
        <f t="shared" si="15"/>
        <v>28</v>
      </c>
      <c r="H28" s="14">
        <f t="shared" si="16"/>
        <v>0.31818181818181818</v>
      </c>
    </row>
    <row r="29" spans="1:8" ht="15">
      <c r="A29" s="6" t="s">
        <v>1</v>
      </c>
      <c r="B29" s="11">
        <v>739</v>
      </c>
      <c r="C29" s="25">
        <v>308</v>
      </c>
      <c r="D29" s="24">
        <v>587</v>
      </c>
      <c r="E29" s="26">
        <f t="shared" si="17"/>
        <v>279</v>
      </c>
      <c r="F29" s="14">
        <f t="shared" si="18"/>
        <v>0.9058441558441559</v>
      </c>
      <c r="G29" s="4">
        <f t="shared" si="15"/>
        <v>-152</v>
      </c>
      <c r="H29" s="9">
        <f t="shared" si="16"/>
        <v>-0.20568335588633288</v>
      </c>
    </row>
    <row r="30" spans="1:8" ht="15">
      <c r="A30" s="6" t="s">
        <v>2</v>
      </c>
      <c r="B30" s="11">
        <v>1309</v>
      </c>
      <c r="C30" s="25">
        <v>930</v>
      </c>
      <c r="D30" s="24">
        <v>1423</v>
      </c>
      <c r="E30" s="26">
        <f t="shared" si="17"/>
        <v>493</v>
      </c>
      <c r="F30" s="14">
        <f t="shared" si="18"/>
        <v>0.53010752688172047</v>
      </c>
      <c r="G30" s="13">
        <f t="shared" si="15"/>
        <v>114</v>
      </c>
      <c r="H30" s="14">
        <f t="shared" si="16"/>
        <v>8.7089381207028263E-2</v>
      </c>
    </row>
    <row r="31" spans="1:8" ht="15">
      <c r="A31" s="6" t="s">
        <v>9</v>
      </c>
      <c r="B31" s="11">
        <v>797</v>
      </c>
      <c r="C31" s="25">
        <v>393</v>
      </c>
      <c r="D31" s="24">
        <v>807</v>
      </c>
      <c r="E31" s="26">
        <f t="shared" si="17"/>
        <v>414</v>
      </c>
      <c r="F31" s="14">
        <f t="shared" si="18"/>
        <v>1.0534351145038168</v>
      </c>
      <c r="G31" s="13">
        <f t="shared" si="15"/>
        <v>10</v>
      </c>
      <c r="H31" s="14">
        <f t="shared" si="16"/>
        <v>1.2547051442910916E-2</v>
      </c>
    </row>
    <row r="32" spans="1:8" ht="15">
      <c r="A32" s="6" t="s">
        <v>8</v>
      </c>
      <c r="B32" s="11">
        <v>394</v>
      </c>
      <c r="C32" s="25">
        <v>245</v>
      </c>
      <c r="D32" s="24">
        <v>432</v>
      </c>
      <c r="E32" s="26">
        <f t="shared" si="17"/>
        <v>187</v>
      </c>
      <c r="F32" s="14">
        <f t="shared" si="18"/>
        <v>0.76326530612244903</v>
      </c>
      <c r="G32" s="13">
        <f t="shared" si="15"/>
        <v>38</v>
      </c>
      <c r="H32" s="14">
        <f t="shared" si="16"/>
        <v>9.6446700507614211E-2</v>
      </c>
    </row>
    <row r="33" spans="1:18" ht="15">
      <c r="A33" s="6" t="s">
        <v>3</v>
      </c>
      <c r="B33" s="11">
        <v>2479</v>
      </c>
      <c r="C33" s="25">
        <v>1705</v>
      </c>
      <c r="D33" s="24">
        <v>2239</v>
      </c>
      <c r="E33" s="26">
        <f t="shared" si="17"/>
        <v>534</v>
      </c>
      <c r="F33" s="14">
        <f t="shared" si="18"/>
        <v>0.3131964809384164</v>
      </c>
      <c r="G33" s="4">
        <f t="shared" si="15"/>
        <v>-240</v>
      </c>
      <c r="H33" s="9">
        <f t="shared" si="16"/>
        <v>-9.6813231141589351E-2</v>
      </c>
    </row>
    <row r="34" spans="1:18" ht="15">
      <c r="A34" s="6" t="s">
        <v>4</v>
      </c>
      <c r="B34" s="11">
        <v>760</v>
      </c>
      <c r="C34" s="25">
        <v>167</v>
      </c>
      <c r="D34" s="24">
        <v>676</v>
      </c>
      <c r="E34" s="26">
        <f t="shared" si="17"/>
        <v>509</v>
      </c>
      <c r="F34" s="14">
        <f t="shared" si="18"/>
        <v>3.0479041916167664</v>
      </c>
      <c r="G34" s="4">
        <f t="shared" si="15"/>
        <v>-84</v>
      </c>
      <c r="H34" s="9">
        <f t="shared" si="16"/>
        <v>-0.11052631578947368</v>
      </c>
    </row>
    <row r="35" spans="1:18" ht="15">
      <c r="A35" s="6" t="s">
        <v>5</v>
      </c>
      <c r="B35" s="11">
        <v>605</v>
      </c>
      <c r="C35" s="25">
        <v>504</v>
      </c>
      <c r="D35" s="24">
        <v>734</v>
      </c>
      <c r="E35" s="26">
        <f t="shared" si="17"/>
        <v>230</v>
      </c>
      <c r="F35" s="14">
        <f t="shared" si="18"/>
        <v>0.45634920634920634</v>
      </c>
      <c r="G35" s="13">
        <f t="shared" si="15"/>
        <v>129</v>
      </c>
      <c r="H35" s="14">
        <f t="shared" si="16"/>
        <v>0.21322314049586777</v>
      </c>
    </row>
    <row r="36" spans="1:18" ht="15">
      <c r="A36" s="6" t="s">
        <v>14</v>
      </c>
      <c r="B36" s="8">
        <f>SUM(B26:B35)</f>
        <v>7786</v>
      </c>
      <c r="C36" s="18">
        <f>SUM(C26:C35)</f>
        <v>4767</v>
      </c>
      <c r="D36" s="22">
        <f>SUM(D26:D35)</f>
        <v>7729</v>
      </c>
      <c r="E36" s="19">
        <f t="shared" si="17"/>
        <v>2962</v>
      </c>
      <c r="F36" s="12">
        <f t="shared" si="18"/>
        <v>0.62135514998951125</v>
      </c>
      <c r="G36" s="5">
        <f t="shared" si="15"/>
        <v>-57</v>
      </c>
      <c r="H36" s="10">
        <f t="shared" si="16"/>
        <v>-7.3208322630362189E-3</v>
      </c>
    </row>
    <row r="37" spans="1:18" ht="15.75" customHeight="1"/>
    <row r="38" spans="1:18" ht="15.75" customHeight="1"/>
    <row r="39" spans="1:18" ht="15.75" customHeight="1"/>
    <row r="40" spans="1:18" ht="15.75" customHeight="1"/>
    <row r="41" spans="1:18" ht="15.75" customHeight="1"/>
    <row r="42" spans="1:18" ht="15.75" customHeight="1">
      <c r="A42" s="1"/>
      <c r="K42" s="1" t="s">
        <v>30</v>
      </c>
    </row>
    <row r="43" spans="1:18" ht="15.75" customHeight="1"/>
    <row r="44" spans="1:18" ht="45">
      <c r="A44" s="2"/>
      <c r="B44" s="7" t="s">
        <v>27</v>
      </c>
      <c r="C44" s="7" t="s">
        <v>27</v>
      </c>
      <c r="D44" s="7" t="s">
        <v>31</v>
      </c>
      <c r="E44" s="39" t="s">
        <v>28</v>
      </c>
      <c r="F44" s="3" t="s">
        <v>10</v>
      </c>
      <c r="G44" s="54" t="s">
        <v>29</v>
      </c>
      <c r="H44" s="3" t="s">
        <v>10</v>
      </c>
      <c r="K44" s="2"/>
      <c r="L44" s="7" t="s">
        <v>27</v>
      </c>
      <c r="M44" s="7" t="s">
        <v>27</v>
      </c>
      <c r="N44" s="7" t="s">
        <v>31</v>
      </c>
      <c r="O44" s="39" t="s">
        <v>28</v>
      </c>
      <c r="P44" s="3" t="s">
        <v>10</v>
      </c>
      <c r="Q44" s="54" t="s">
        <v>29</v>
      </c>
      <c r="R44" s="3" t="s">
        <v>10</v>
      </c>
    </row>
    <row r="45" spans="1:18" ht="15">
      <c r="A45" s="6" t="s">
        <v>20</v>
      </c>
      <c r="B45" s="11">
        <v>294</v>
      </c>
      <c r="C45" s="64">
        <v>294</v>
      </c>
      <c r="D45" s="64">
        <v>303</v>
      </c>
      <c r="E45" s="53">
        <f t="shared" ref="E45" si="19">D45-C45</f>
        <v>9</v>
      </c>
      <c r="F45" s="46">
        <f t="shared" ref="F45" si="20">(D45-C45)/C45</f>
        <v>3.0612244897959183E-2</v>
      </c>
      <c r="G45" s="71">
        <f>D45-B45</f>
        <v>9</v>
      </c>
      <c r="H45" s="61">
        <f>(D45-B45)/B45</f>
        <v>3.0612244897959183E-2</v>
      </c>
      <c r="K45" s="6" t="s">
        <v>21</v>
      </c>
      <c r="L45" s="41">
        <v>2466</v>
      </c>
      <c r="M45" s="41">
        <v>2466</v>
      </c>
      <c r="N45" s="41">
        <v>2202</v>
      </c>
      <c r="O45" s="62">
        <f>N45-M45</f>
        <v>-264</v>
      </c>
      <c r="P45" s="9">
        <f>(N45-M45)/M45</f>
        <v>-0.1070559610705596</v>
      </c>
      <c r="Q45" s="67">
        <f>N45-L45</f>
        <v>-264</v>
      </c>
      <c r="R45" s="59">
        <f>(N45-L45)/L45</f>
        <v>-0.1070559610705596</v>
      </c>
    </row>
    <row r="46" spans="1:18" ht="15">
      <c r="A46" s="27"/>
      <c r="B46" s="43"/>
      <c r="C46" s="44"/>
      <c r="D46" s="45"/>
      <c r="E46" s="33"/>
      <c r="F46" s="34"/>
      <c r="G46" s="35"/>
      <c r="H46" s="34"/>
      <c r="K46" s="6" t="s">
        <v>22</v>
      </c>
      <c r="L46" s="41">
        <v>1177</v>
      </c>
      <c r="M46" s="41">
        <v>1177</v>
      </c>
      <c r="N46" s="41">
        <v>1205</v>
      </c>
      <c r="O46" s="47">
        <f>N46-M46</f>
        <v>28</v>
      </c>
      <c r="P46" s="42">
        <f>(N46-M46)/M46</f>
        <v>2.3789294817332201E-2</v>
      </c>
      <c r="Q46" s="68">
        <f>N46-L46</f>
        <v>28</v>
      </c>
      <c r="R46" s="59">
        <f>(N46-L46)/L46</f>
        <v>2.3789294817332201E-2</v>
      </c>
    </row>
    <row r="47" spans="1:18" ht="15">
      <c r="A47" s="27"/>
      <c r="B47" s="43"/>
      <c r="C47" s="44"/>
      <c r="D47" s="45"/>
      <c r="E47" s="33"/>
      <c r="F47" s="34"/>
      <c r="G47" s="33"/>
      <c r="H47" s="34"/>
      <c r="K47" s="16" t="s">
        <v>19</v>
      </c>
      <c r="L47" s="8">
        <f>SUM(L40:L46)</f>
        <v>3643</v>
      </c>
      <c r="M47" s="8">
        <f>SUM(M40:M46)</f>
        <v>3643</v>
      </c>
      <c r="N47" s="8">
        <f>SUM(N40:N46)</f>
        <v>3407</v>
      </c>
      <c r="O47" s="65">
        <f t="shared" ref="O47" si="21">N47-M47</f>
        <v>-236</v>
      </c>
      <c r="P47" s="9">
        <f>(N47-M47)/M47</f>
        <v>-6.4781773263793571E-2</v>
      </c>
      <c r="Q47" s="66">
        <f>N47-L47</f>
        <v>-236</v>
      </c>
      <c r="R47" s="61">
        <f>(N47-L47)/L47</f>
        <v>-6.4781773263793571E-2</v>
      </c>
    </row>
    <row r="48" spans="1:18" ht="15">
      <c r="A48" s="27"/>
      <c r="B48" s="43"/>
      <c r="C48" s="44"/>
      <c r="D48" s="45"/>
      <c r="E48" s="33"/>
      <c r="F48" s="34"/>
      <c r="G48" s="35"/>
      <c r="H48" s="34"/>
      <c r="K48" s="27"/>
      <c r="L48" s="28"/>
      <c r="M48" s="29"/>
      <c r="N48" s="40"/>
      <c r="O48" s="33"/>
      <c r="P48" s="34"/>
      <c r="Q48" s="35"/>
      <c r="R48" s="34"/>
    </row>
    <row r="49" spans="1:18" ht="15">
      <c r="A49" s="27"/>
      <c r="B49" s="43"/>
      <c r="C49" s="44"/>
      <c r="D49" s="45"/>
      <c r="E49" s="33"/>
      <c r="F49" s="34"/>
      <c r="G49" s="35"/>
      <c r="H49" s="34"/>
      <c r="K49" s="27"/>
      <c r="L49" s="28"/>
      <c r="M49" s="29"/>
      <c r="N49" s="40"/>
      <c r="O49" s="33"/>
      <c r="P49" s="34"/>
      <c r="Q49" s="35"/>
      <c r="R49" s="34"/>
    </row>
    <row r="50" spans="1:18" ht="30">
      <c r="A50" s="2"/>
      <c r="B50" s="7" t="s">
        <v>27</v>
      </c>
      <c r="C50" s="7" t="s">
        <v>27</v>
      </c>
      <c r="D50" s="7" t="s">
        <v>31</v>
      </c>
      <c r="E50" s="39" t="s">
        <v>28</v>
      </c>
      <c r="F50" s="3" t="s">
        <v>10</v>
      </c>
      <c r="G50" s="54" t="s">
        <v>29</v>
      </c>
      <c r="H50" s="3" t="s">
        <v>10</v>
      </c>
      <c r="K50" s="27"/>
      <c r="L50" s="28"/>
      <c r="M50" s="29"/>
      <c r="N50" s="40"/>
      <c r="O50" s="33"/>
      <c r="P50" s="34"/>
      <c r="Q50" s="35"/>
      <c r="R50" s="34"/>
    </row>
    <row r="51" spans="1:18" ht="15">
      <c r="A51" s="6" t="s">
        <v>23</v>
      </c>
      <c r="B51" s="11">
        <v>12033</v>
      </c>
      <c r="C51" s="11">
        <v>12033</v>
      </c>
      <c r="D51" s="52">
        <v>11489</v>
      </c>
      <c r="E51" s="70">
        <f t="shared" ref="E51" si="22">D51-C51</f>
        <v>-544</v>
      </c>
      <c r="F51" s="10">
        <f t="shared" ref="F51" si="23">(D51-C51)/C51</f>
        <v>-4.5209008559793901E-2</v>
      </c>
      <c r="G51" s="66">
        <f>D51-B51</f>
        <v>-544</v>
      </c>
      <c r="H51" s="61">
        <f>(D51-B51)/B51</f>
        <v>-4.5209008559793901E-2</v>
      </c>
      <c r="K51" s="27"/>
      <c r="L51" s="28"/>
      <c r="M51" s="29"/>
      <c r="N51" s="40"/>
      <c r="O51" s="33"/>
      <c r="P51" s="34"/>
      <c r="Q51" s="35"/>
      <c r="R51" s="34"/>
    </row>
    <row r="52" spans="1:18" ht="15">
      <c r="A52" s="6" t="s">
        <v>24</v>
      </c>
      <c r="B52" s="11">
        <v>12605</v>
      </c>
      <c r="C52" s="11">
        <v>12605</v>
      </c>
      <c r="D52" s="52">
        <v>12828</v>
      </c>
      <c r="E52" s="53">
        <f>D52-C52</f>
        <v>223</v>
      </c>
      <c r="F52" s="46">
        <f>(D52-C52)/C52</f>
        <v>1.7691392304641014E-2</v>
      </c>
      <c r="G52" s="66">
        <f>D52-B52</f>
        <v>223</v>
      </c>
      <c r="H52" s="61">
        <f>(D52-B52)/B52</f>
        <v>1.7691392304641014E-2</v>
      </c>
      <c r="K52" s="27"/>
      <c r="L52" s="28"/>
      <c r="M52" s="29"/>
      <c r="N52" s="40"/>
      <c r="O52" s="33"/>
      <c r="P52" s="34"/>
      <c r="Q52" s="35"/>
      <c r="R52" s="34"/>
    </row>
    <row r="53" spans="1:18" ht="15">
      <c r="A53" s="27"/>
      <c r="B53" s="27"/>
      <c r="C53" s="27"/>
      <c r="D53" s="27"/>
      <c r="E53" s="36"/>
      <c r="F53" s="37"/>
      <c r="G53" s="38"/>
      <c r="H53" s="37"/>
      <c r="K53" s="27"/>
      <c r="L53" s="30"/>
      <c r="M53" s="31"/>
      <c r="N53" s="32"/>
      <c r="O53" s="36"/>
      <c r="P53" s="37"/>
      <c r="Q53" s="38"/>
      <c r="R53" s="37"/>
    </row>
    <row r="78" spans="1:1" ht="18">
      <c r="A78" s="1"/>
    </row>
  </sheetData>
  <phoneticPr fontId="12" type="noConversion"/>
  <printOptions horizontalCentered="1"/>
  <pageMargins left="0.39370078740157483" right="0.39370078740157483" top="0.39370078740157483" bottom="0.39370078740157483" header="0.39370078740157483" footer="0.19685039370078741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EVOLADLY</vt:lpstr>
      <vt:lpstr>EVOLADLY!Zone_d_impression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Philippe D</cp:lastModifiedBy>
  <cp:lastPrinted>2024-09-28T07:23:18Z</cp:lastPrinted>
  <dcterms:created xsi:type="dcterms:W3CDTF">2005-06-14T09:37:53Z</dcterms:created>
  <dcterms:modified xsi:type="dcterms:W3CDTF">2026-07-01T08:06:08Z</dcterms:modified>
</cp:coreProperties>
</file>